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ga Nidana" sheetId="1" r:id="rId4"/>
    <sheet state="visible" name="Swasthavritta" sheetId="2" r:id="rId5"/>
    <sheet state="visible" name="monthly attendance" sheetId="3" r:id="rId6"/>
    <sheet state="visible" name="Dravya Guna" sheetId="4" r:id="rId7"/>
    <sheet state="visible" name="Rasabhaishajya" sheetId="5" r:id="rId8"/>
    <sheet state="visible" name="Samhita Adhyayana 2" sheetId="6" r:id="rId9"/>
    <sheet state="visible" name="Agada Tantra" sheetId="7" r:id="rId10"/>
  </sheets>
  <definedNames/>
  <calcPr/>
</workbook>
</file>

<file path=xl/sharedStrings.xml><?xml version="1.0" encoding="utf-8"?>
<sst xmlns="http://schemas.openxmlformats.org/spreadsheetml/2006/main" count="564" uniqueCount="77">
  <si>
    <t>AYURVEDA COLLEGE COIMBATORE</t>
  </si>
  <si>
    <t>2nd  BAMS  ATTENDANCE 2024</t>
  </si>
  <si>
    <t>S.NO</t>
  </si>
  <si>
    <t>NAME</t>
  </si>
  <si>
    <t>dec</t>
  </si>
  <si>
    <t>THEORY -LH</t>
  </si>
  <si>
    <t>THEORY -NLH</t>
  </si>
  <si>
    <t>PRACTICAL</t>
  </si>
  <si>
    <t>CUMULATIVE THEORY</t>
  </si>
  <si>
    <t>CUMULATIVE PRACTICAL</t>
  </si>
  <si>
    <t>THEORY PERCENT</t>
  </si>
  <si>
    <t>PRACTICAL PERCENT</t>
  </si>
  <si>
    <t>TOTAL</t>
  </si>
  <si>
    <t xml:space="preserve">CUMULATIVE THEORY </t>
  </si>
  <si>
    <t>CUMULATIVE THEORY LH</t>
  </si>
  <si>
    <t>CUMULATIVE THEORY NLH</t>
  </si>
  <si>
    <t>TOTAL NO OF CLASSES</t>
  </si>
  <si>
    <t>AARTHI G</t>
  </si>
  <si>
    <t>AARTHISRI V</t>
  </si>
  <si>
    <t>ABINESHWARAN S</t>
  </si>
  <si>
    <t>ANUDIYA S</t>
  </si>
  <si>
    <t>ARUN K S</t>
  </si>
  <si>
    <t>BHAVISHKA DEVI T</t>
  </si>
  <si>
    <t>DEEPA K</t>
  </si>
  <si>
    <t>DHANUSH M</t>
  </si>
  <si>
    <t>DHANUSHIYA A</t>
  </si>
  <si>
    <t>DINESH KUMAR K J</t>
  </si>
  <si>
    <t>HARINI K</t>
  </si>
  <si>
    <t>HARSHADHA BABU</t>
  </si>
  <si>
    <t>HARSHINI M</t>
  </si>
  <si>
    <t>INBA SARATHI S</t>
  </si>
  <si>
    <t>KAVIPRIYA V</t>
  </si>
  <si>
    <t>KEERTHI M</t>
  </si>
  <si>
    <t>KOUSTUBAN J</t>
  </si>
  <si>
    <t>KRISHNAPRIYA K S</t>
  </si>
  <si>
    <t>LAKSHMIPRIYA R</t>
  </si>
  <si>
    <t>MALATHI J C</t>
  </si>
  <si>
    <t>MANIPALA K</t>
  </si>
  <si>
    <t>MANISHA A</t>
  </si>
  <si>
    <t>PANPU R S</t>
  </si>
  <si>
    <t>RAMPAL JOGI</t>
  </si>
  <si>
    <t>REHAN M</t>
  </si>
  <si>
    <t>ROHIT R</t>
  </si>
  <si>
    <t>ROHITHA SREE V</t>
  </si>
  <si>
    <t>RUTHRAMOORTHY R</t>
  </si>
  <si>
    <t>SABARI K V</t>
  </si>
  <si>
    <t>SANKARI P</t>
  </si>
  <si>
    <t>SHAFLA K S</t>
  </si>
  <si>
    <t>SOBEKA S</t>
  </si>
  <si>
    <t>SOURAV BHADRA</t>
  </si>
  <si>
    <t>SRINIDHI J</t>
  </si>
  <si>
    <t>TANU KUMARI</t>
  </si>
  <si>
    <t>UVASRUTHI</t>
  </si>
  <si>
    <t>THEORY</t>
  </si>
  <si>
    <t>CUMULATIVE TOTAL</t>
  </si>
  <si>
    <t>PERCENTAGE</t>
  </si>
  <si>
    <t xml:space="preserve"> CUMULATIVE PRACTICAL </t>
  </si>
  <si>
    <t>OCTOBER</t>
  </si>
  <si>
    <t>RSBK</t>
  </si>
  <si>
    <t>SA2</t>
  </si>
  <si>
    <t>SWASTHAVRITTA</t>
  </si>
  <si>
    <t>ROGANIDANA</t>
  </si>
  <si>
    <t>AGADATANTRA</t>
  </si>
  <si>
    <t>DGV</t>
  </si>
  <si>
    <t>TOTAL PERCENTAGE</t>
  </si>
  <si>
    <t xml:space="preserve">OCTOBER </t>
  </si>
  <si>
    <t>NOVEMBER</t>
  </si>
  <si>
    <t>DECEMBER</t>
  </si>
  <si>
    <t xml:space="preserve">        THEORY-LH</t>
  </si>
  <si>
    <t>THEORY-LH</t>
  </si>
  <si>
    <t>THEORY-NLH</t>
  </si>
  <si>
    <t>YUVASRUTHI</t>
  </si>
  <si>
    <t xml:space="preserve">October </t>
  </si>
  <si>
    <t xml:space="preserve">November </t>
  </si>
  <si>
    <t xml:space="preserve">December </t>
  </si>
  <si>
    <t>January</t>
  </si>
  <si>
    <t xml:space="preserve">Uvasruthi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</si>
</sst>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mmmmyyyy"/>
  </numFmts>
  <fonts count="49">
    <font>
      <sz val="10.0"/>
      <color rgb="FF000000"/>
      <name val="Arial"/>
      <scheme val="minor"/>
    </font>
    <font>
      <sz val="11.0"/>
      <color theme="1"/>
      <name val="&quot;Times New Roman&quot;"/>
    </font>
    <font>
      <color theme="1"/>
      <name val="Arial"/>
    </font>
    <font>
      <color theme="1"/>
      <name val="Arial"/>
      <scheme val="minor"/>
    </font>
    <font/>
    <font>
      <b/>
      <u/>
      <sz val="11.0"/>
      <color rgb="FF0000FF"/>
      <name val="&quot;Times New Roman&quot;"/>
    </font>
    <font>
      <b/>
      <sz val="11.0"/>
      <color theme="1"/>
      <name val="&quot;Times New Roman&quot;"/>
    </font>
    <font>
      <b/>
      <color theme="1"/>
      <name val="Arial"/>
    </font>
    <font>
      <b/>
      <sz val="11.0"/>
      <color theme="1"/>
      <name val="Times New Roman"/>
    </font>
    <font>
      <b/>
      <color rgb="FFFF0000"/>
      <name val="Arial"/>
    </font>
    <font>
      <b/>
      <sz val="11.0"/>
      <color rgb="FFFF0000"/>
      <name val="&quot;Times New Roman&quot;"/>
    </font>
    <font>
      <b/>
      <sz val="11.0"/>
      <color rgb="FFFF0000"/>
      <name val="Calibri"/>
    </font>
    <font>
      <color rgb="FFFF0000"/>
      <name val="Arial"/>
    </font>
    <font>
      <b/>
      <sz val="11.0"/>
      <color rgb="FF000000"/>
      <name val="&quot;Times New Roman&quot;"/>
    </font>
    <font>
      <sz val="12.0"/>
      <color theme="1"/>
      <name val="&quot;Times New Roman&quot;"/>
    </font>
    <font>
      <sz val="11.0"/>
      <color theme="1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color rgb="FF000000"/>
      <name val="Arial"/>
    </font>
    <font>
      <b/>
      <u/>
      <sz val="11.0"/>
      <color rgb="FF0000FF"/>
      <name val="&quot;Times New Roman&quot;"/>
    </font>
    <font>
      <b/>
      <sz val="11.0"/>
      <color rgb="FFFF0000"/>
      <name val="Times New Roman"/>
    </font>
    <font>
      <b/>
      <sz val="11.0"/>
      <color rgb="FF00B0F0"/>
      <name val="&quot;Times New Roman&quot;"/>
    </font>
    <font>
      <sz val="11.0"/>
      <color rgb="FFFF0000"/>
      <name val="Calibri"/>
    </font>
    <font>
      <sz val="11.0"/>
      <color rgb="FF000000"/>
      <name val="Calibri"/>
    </font>
    <font>
      <sz val="9.0"/>
      <color rgb="FFA61D4C"/>
      <name val="&quot;Google Sans Mono&quot;"/>
    </font>
    <font>
      <sz val="11.0"/>
      <color rgb="FF000000"/>
      <name val="&quot;Times New Roman&quot;"/>
    </font>
    <font>
      <b/>
      <color rgb="FF000000"/>
      <name val="Arial"/>
    </font>
    <font>
      <color rgb="FF434343"/>
      <name val="Arial"/>
    </font>
    <font>
      <i/>
      <sz val="12.0"/>
      <color theme="1"/>
      <name val="&quot;Times New Roman&quot;"/>
    </font>
    <font>
      <i/>
      <sz val="11.0"/>
      <color theme="1"/>
      <name val="&quot;Times New Roman&quot;"/>
    </font>
    <font>
      <i/>
      <sz val="11.0"/>
      <color theme="1"/>
      <name val="Calibri"/>
    </font>
    <font>
      <b/>
      <i/>
      <sz val="11.0"/>
      <color theme="1"/>
      <name val="&quot;Times New Roman&quot;"/>
    </font>
    <font>
      <b/>
      <i/>
      <sz val="11.0"/>
      <color theme="1"/>
      <name val="Calibri"/>
    </font>
    <font>
      <i/>
      <sz val="11.0"/>
      <color rgb="FFFF0000"/>
      <name val="Calibri"/>
    </font>
    <font>
      <i/>
      <color theme="1"/>
      <name val="Arial"/>
    </font>
    <font>
      <color rgb="FF000000"/>
      <name val="Arial"/>
      <scheme val="minor"/>
    </font>
    <font>
      <sz val="12.0"/>
      <color theme="1"/>
      <name val="Arial"/>
    </font>
    <font>
      <b/>
      <sz val="12.0"/>
      <color theme="1"/>
      <name val="Arial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rgb="FF00B0F0"/>
      <name val="Calibri"/>
    </font>
    <font>
      <b/>
      <color rgb="FF00B0F0"/>
      <name val="Arial"/>
    </font>
    <font>
      <color theme="4"/>
      <name val="Arial"/>
    </font>
    <font>
      <b/>
      <color rgb="FF1F1F1F"/>
      <name val="Arial"/>
    </font>
    <font>
      <sz val="11.0"/>
      <color theme="4"/>
      <name val="Calibri"/>
    </font>
    <font>
      <sz val="11.0"/>
      <color rgb="FF4A86E8"/>
      <name val="Calibri"/>
    </font>
    <font>
      <color rgb="FF0000FF"/>
      <name val="Arial"/>
    </font>
    <font>
      <color rgb="FF4A86E8"/>
      <name val="Arial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0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4" fillId="0" fontId="2" numFmtId="0" xfId="0" applyAlignment="1" applyBorder="1" applyFont="1">
      <alignment vertical="bottom"/>
    </xf>
    <xf borderId="0" fillId="0" fontId="2" numFmtId="1" xfId="0" applyAlignment="1" applyFont="1" applyNumberFormat="1">
      <alignment vertical="bottom"/>
    </xf>
    <xf borderId="0" fillId="0" fontId="2" numFmtId="49" xfId="0" applyAlignment="1" applyFont="1" applyNumberFormat="1">
      <alignment vertical="bottom"/>
    </xf>
    <xf borderId="5" fillId="0" fontId="1" numFmtId="0" xfId="0" applyAlignment="1" applyBorder="1" applyFont="1">
      <alignment horizontal="center" readingOrder="0" vertical="bottom"/>
    </xf>
    <xf borderId="4" fillId="0" fontId="1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 vertical="bottom"/>
    </xf>
    <xf borderId="4" fillId="0" fontId="3" numFmtId="0" xfId="0" applyBorder="1" applyFont="1"/>
    <xf borderId="4" fillId="0" fontId="4" numFmtId="0" xfId="0" applyBorder="1" applyFont="1"/>
    <xf borderId="6" fillId="0" fontId="4" numFmtId="0" xfId="0" applyBorder="1" applyFont="1"/>
    <xf borderId="4" fillId="0" fontId="2" numFmtId="1" xfId="0" applyAlignment="1" applyBorder="1" applyFont="1" applyNumberFormat="1">
      <alignment vertical="bottom"/>
    </xf>
    <xf borderId="4" fillId="0" fontId="2" numFmtId="49" xfId="0" applyAlignment="1" applyBorder="1" applyFont="1" applyNumberFormat="1">
      <alignment vertical="bottom"/>
    </xf>
    <xf borderId="7" fillId="0" fontId="5" numFmtId="0" xfId="0" applyAlignment="1" applyBorder="1" applyFont="1">
      <alignment horizontal="center" vertical="bottom"/>
    </xf>
    <xf borderId="6" fillId="0" fontId="6" numFmtId="0" xfId="0" applyAlignment="1" applyBorder="1" applyFont="1">
      <alignment horizontal="center" vertical="bottom"/>
    </xf>
    <xf borderId="0" fillId="0" fontId="7" numFmtId="164" xfId="0" applyAlignment="1" applyFont="1" applyNumberFormat="1">
      <alignment horizontal="center" vertical="bottom"/>
    </xf>
    <xf borderId="0" fillId="0" fontId="6" numFmtId="0" xfId="0" applyAlignment="1" applyFont="1">
      <alignment horizontal="center" vertical="bottom"/>
    </xf>
    <xf borderId="0" fillId="0" fontId="7" numFmtId="164" xfId="0" applyAlignment="1" applyFont="1" applyNumberFormat="1">
      <alignment horizontal="center" readingOrder="0" vertical="bottom"/>
    </xf>
    <xf borderId="1" fillId="0" fontId="6" numFmtId="165" xfId="0" applyAlignment="1" applyBorder="1" applyFont="1" applyNumberFormat="1">
      <alignment horizontal="center" readingOrder="0" vertical="bottom"/>
    </xf>
    <xf borderId="2" fillId="0" fontId="4" numFmtId="0" xfId="0" applyBorder="1" applyFont="1"/>
    <xf borderId="3" fillId="0" fontId="4" numFmtId="0" xfId="0" applyBorder="1" applyFont="1"/>
    <xf borderId="1" fillId="0" fontId="8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center" vertical="bottom"/>
    </xf>
    <xf borderId="6" fillId="0" fontId="2" numFmtId="164" xfId="0" applyAlignment="1" applyBorder="1" applyFont="1" applyNumberFormat="1">
      <alignment readingOrder="0" vertical="bottom"/>
    </xf>
    <xf borderId="4" fillId="0" fontId="2" numFmtId="49" xfId="0" applyAlignment="1" applyBorder="1" applyFont="1" applyNumberFormat="1">
      <alignment horizontal="center" vertical="bottom"/>
    </xf>
    <xf borderId="8" fillId="0" fontId="2" numFmtId="0" xfId="0" applyAlignment="1" applyBorder="1" applyFont="1">
      <alignment horizontal="center" readingOrder="0" vertical="bottom"/>
    </xf>
    <xf borderId="8" fillId="0" fontId="2" numFmtId="0" xfId="0" applyAlignment="1" applyBorder="1" applyFont="1">
      <alignment horizontal="center" vertical="bottom"/>
    </xf>
    <xf borderId="8" fillId="0" fontId="2" numFmtId="0" xfId="0" applyAlignment="1" applyBorder="1" applyFont="1">
      <alignment vertical="bottom"/>
    </xf>
    <xf borderId="8" fillId="0" fontId="2" numFmtId="0" xfId="0" applyAlignment="1" applyBorder="1" applyFont="1">
      <alignment readingOrder="0" vertical="bottom"/>
    </xf>
    <xf borderId="9" fillId="0" fontId="2" numFmtId="0" xfId="0" applyAlignment="1" applyBorder="1" applyFont="1">
      <alignment vertical="bottom"/>
    </xf>
    <xf borderId="9" fillId="0" fontId="2" numFmtId="0" xfId="0" applyAlignment="1" applyBorder="1" applyFont="1">
      <alignment readingOrder="0" vertical="bottom"/>
    </xf>
    <xf borderId="10" fillId="0" fontId="2" numFmtId="0" xfId="0" applyAlignment="1" applyBorder="1" applyFont="1">
      <alignment vertical="bottom"/>
    </xf>
    <xf borderId="0" fillId="0" fontId="7" numFmtId="0" xfId="0" applyAlignment="1" applyFont="1">
      <alignment readingOrder="0" vertical="bottom"/>
    </xf>
    <xf borderId="7" fillId="0" fontId="2" numFmtId="0" xfId="0" applyAlignment="1" applyBorder="1" applyFont="1">
      <alignment vertical="bottom"/>
    </xf>
    <xf borderId="8" fillId="0" fontId="9" numFmtId="0" xfId="0" applyAlignment="1" applyBorder="1" applyFont="1">
      <alignment vertical="bottom"/>
    </xf>
    <xf borderId="8" fillId="0" fontId="9" numFmtId="0" xfId="0" applyAlignment="1" applyBorder="1" applyFont="1">
      <alignment horizontal="center" readingOrder="0" shrinkToFit="0" vertical="bottom" wrapText="1"/>
    </xf>
    <xf borderId="6" fillId="0" fontId="10" numFmtId="0" xfId="0" applyAlignment="1" applyBorder="1" applyFont="1">
      <alignment horizontal="center" readingOrder="0" shrinkToFit="0" vertical="bottom" wrapText="1"/>
    </xf>
    <xf borderId="8" fillId="0" fontId="9" numFmtId="0" xfId="0" applyAlignment="1" applyBorder="1" applyFont="1">
      <alignment readingOrder="0" shrinkToFit="0" vertical="bottom" wrapText="1"/>
    </xf>
    <xf borderId="8" fillId="0" fontId="9" numFmtId="1" xfId="0" applyAlignment="1" applyBorder="1" applyFont="1" applyNumberFormat="1">
      <alignment readingOrder="0" shrinkToFit="0" vertical="bottom" wrapText="1"/>
    </xf>
    <xf borderId="6" fillId="0" fontId="10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center" shrinkToFit="0" vertical="bottom" wrapText="1"/>
    </xf>
    <xf borderId="6" fillId="0" fontId="10" numFmtId="49" xfId="0" applyAlignment="1" applyBorder="1" applyFont="1" applyNumberFormat="1">
      <alignment horizontal="center" vertical="bottom"/>
    </xf>
    <xf borderId="6" fillId="0" fontId="11" numFmtId="49" xfId="0" applyAlignment="1" applyBorder="1" applyFont="1" applyNumberFormat="1">
      <alignment horizontal="center" vertical="bottom"/>
    </xf>
    <xf borderId="6" fillId="0" fontId="10" numFmtId="0" xfId="0" applyAlignment="1" applyBorder="1" applyFont="1">
      <alignment horizontal="center" vertical="bottom"/>
    </xf>
    <xf borderId="6" fillId="0" fontId="11" numFmtId="0" xfId="0" applyAlignment="1" applyBorder="1" applyFont="1">
      <alignment horizontal="center" vertical="bottom"/>
    </xf>
    <xf borderId="6" fillId="0" fontId="12" numFmtId="0" xfId="0" applyAlignment="1" applyBorder="1" applyFont="1">
      <alignment horizontal="center" readingOrder="0" shrinkToFit="0" vertical="bottom" wrapText="1"/>
    </xf>
    <xf borderId="6" fillId="0" fontId="2" numFmtId="0" xfId="0" applyAlignment="1" applyBorder="1" applyFont="1">
      <alignment horizontal="center" readingOrder="0" shrinkToFit="0" vertical="bottom" wrapText="1"/>
    </xf>
    <xf borderId="8" fillId="0" fontId="12" numFmtId="0" xfId="0" applyAlignment="1" applyBorder="1" applyFont="1">
      <alignment horizontal="center" readingOrder="0" shrinkToFit="0" vertical="bottom" wrapText="1"/>
    </xf>
    <xf borderId="8" fillId="0" fontId="2" numFmtId="0" xfId="0" applyAlignment="1" applyBorder="1" applyFont="1">
      <alignment horizontal="center" readingOrder="0" shrinkToFit="0" vertical="bottom" wrapText="1"/>
    </xf>
    <xf borderId="8" fillId="0" fontId="12" numFmtId="0" xfId="0" applyAlignment="1" applyBorder="1" applyFont="1">
      <alignment horizontal="center" shrinkToFit="0" vertical="bottom" wrapText="1"/>
    </xf>
    <xf borderId="3" fillId="0" fontId="12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center" shrinkToFit="0" vertical="bottom" wrapText="1"/>
    </xf>
    <xf borderId="8" fillId="0" fontId="2" numFmtId="0" xfId="0" applyAlignment="1" applyBorder="1" applyFont="1">
      <alignment horizontal="center" shrinkToFit="0" vertical="bottom" wrapText="1"/>
    </xf>
    <xf borderId="8" fillId="0" fontId="3" numFmtId="0" xfId="0" applyAlignment="1" applyBorder="1" applyFont="1">
      <alignment readingOrder="0"/>
    </xf>
    <xf borderId="6" fillId="0" fontId="13" numFmtId="0" xfId="0" applyAlignment="1" applyBorder="1" applyFont="1">
      <alignment horizontal="center" vertical="bottom"/>
    </xf>
    <xf borderId="6" fillId="0" fontId="11" numFmtId="0" xfId="0" applyAlignment="1" applyBorder="1" applyFont="1">
      <alignment horizontal="center" readingOrder="0" vertical="bottom"/>
    </xf>
    <xf borderId="6" fillId="0" fontId="9" numFmtId="0" xfId="0" applyAlignment="1" applyBorder="1" applyFont="1">
      <alignment horizontal="center" readingOrder="0" vertical="bottom"/>
    </xf>
    <xf borderId="6" fillId="0" fontId="9" numFmtId="0" xfId="0" applyAlignment="1" applyBorder="1" applyFont="1">
      <alignment horizontal="center" vertical="bottom"/>
    </xf>
    <xf borderId="6" fillId="0" fontId="9" numFmtId="1" xfId="0" applyAlignment="1" applyBorder="1" applyFont="1" applyNumberFormat="1">
      <alignment horizontal="center" vertical="bottom"/>
    </xf>
    <xf borderId="6" fillId="0" fontId="12" numFmtId="49" xfId="0" applyAlignment="1" applyBorder="1" applyFont="1" applyNumberFormat="1">
      <alignment horizontal="center" vertical="bottom"/>
    </xf>
    <xf borderId="6" fillId="0" fontId="12" numFmtId="0" xfId="0" applyAlignment="1" applyBorder="1" applyFont="1">
      <alignment horizontal="center" vertical="bottom"/>
    </xf>
    <xf borderId="6" fillId="0" fontId="12" numFmtId="0" xfId="0" applyAlignment="1" applyBorder="1" applyFont="1">
      <alignment horizontal="center" readingOrder="0" vertical="bottom"/>
    </xf>
    <xf borderId="8" fillId="0" fontId="12" numFmtId="0" xfId="0" applyAlignment="1" applyBorder="1" applyFont="1">
      <alignment horizontal="center" readingOrder="0" vertical="bottom"/>
    </xf>
    <xf borderId="0" fillId="0" fontId="12" numFmtId="0" xfId="0" applyAlignment="1" applyFont="1">
      <alignment horizontal="center" readingOrder="0" vertical="bottom"/>
    </xf>
    <xf borderId="7" fillId="0" fontId="14" numFmtId="0" xfId="0" applyAlignment="1" applyBorder="1" applyFont="1">
      <alignment horizontal="center" vertical="bottom"/>
    </xf>
    <xf borderId="6" fillId="0" fontId="14" numFmtId="0" xfId="0" applyAlignment="1" applyBorder="1" applyFont="1">
      <alignment horizontal="center" vertical="bottom"/>
    </xf>
    <xf borderId="6" fillId="0" fontId="15" numFmtId="0" xfId="0" applyAlignment="1" applyBorder="1" applyFont="1">
      <alignment horizontal="center" readingOrder="0" vertical="bottom"/>
    </xf>
    <xf borderId="6" fillId="0" fontId="16" numFmtId="0" xfId="0" applyAlignment="1" applyBorder="1" applyFont="1">
      <alignment horizontal="center" vertical="bottom"/>
    </xf>
    <xf borderId="6" fillId="0" fontId="17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center" readingOrder="0" vertical="bottom"/>
    </xf>
    <xf borderId="6" fillId="0" fontId="7" numFmtId="0" xfId="0" applyAlignment="1" applyBorder="1" applyFont="1">
      <alignment horizontal="center" readingOrder="0" vertical="bottom"/>
    </xf>
    <xf borderId="6" fillId="0" fontId="2" numFmtId="2" xfId="0" applyAlignment="1" applyBorder="1" applyFont="1" applyNumberFormat="1">
      <alignment horizontal="center" readingOrder="0" vertical="bottom"/>
    </xf>
    <xf borderId="6" fillId="0" fontId="2" numFmtId="0" xfId="0" applyAlignment="1" applyBorder="1" applyFont="1">
      <alignment horizontal="center" vertical="bottom"/>
    </xf>
    <xf borderId="6" fillId="0" fontId="7" numFmtId="0" xfId="0" applyAlignment="1" applyBorder="1" applyFont="1">
      <alignment horizontal="center" vertical="bottom"/>
    </xf>
    <xf borderId="6" fillId="0" fontId="2" numFmtId="49" xfId="0" applyAlignment="1" applyBorder="1" applyFont="1" applyNumberFormat="1">
      <alignment horizontal="center" vertical="bottom"/>
    </xf>
    <xf borderId="8" fillId="0" fontId="2" numFmtId="3" xfId="0" applyAlignment="1" applyBorder="1" applyFont="1" applyNumberFormat="1">
      <alignment horizontal="right" vertical="bottom"/>
    </xf>
    <xf borderId="8" fillId="0" fontId="2" numFmtId="1" xfId="0" applyAlignment="1" applyBorder="1" applyFont="1" applyNumberFormat="1">
      <alignment horizontal="right" vertical="bottom"/>
    </xf>
    <xf borderId="8" fillId="0" fontId="7" numFmtId="49" xfId="0" applyAlignment="1" applyBorder="1" applyFont="1" applyNumberFormat="1">
      <alignment vertical="bottom"/>
    </xf>
    <xf borderId="8" fillId="0" fontId="7" numFmtId="2" xfId="0" applyAlignment="1" applyBorder="1" applyFont="1" applyNumberFormat="1">
      <alignment horizontal="right" vertical="bottom"/>
    </xf>
    <xf borderId="8" fillId="0" fontId="18" numFmtId="0" xfId="0" applyAlignment="1" applyBorder="1" applyFont="1">
      <alignment horizontal="center" readingOrder="0" vertical="bottom"/>
    </xf>
    <xf borderId="8" fillId="0" fontId="7" numFmtId="3" xfId="0" applyAlignment="1" applyBorder="1" applyFont="1" applyNumberFormat="1">
      <alignment horizontal="center" readingOrder="0" vertical="bottom"/>
    </xf>
    <xf borderId="8" fillId="0" fontId="7" numFmtId="1" xfId="0" applyAlignment="1" applyBorder="1" applyFont="1" applyNumberFormat="1">
      <alignment horizontal="center" readingOrder="0" vertical="bottom"/>
    </xf>
    <xf borderId="8" fillId="0" fontId="7" numFmtId="2" xfId="0" applyAlignment="1" applyBorder="1" applyFont="1" applyNumberFormat="1">
      <alignment horizontal="right" readingOrder="0" vertical="bottom"/>
    </xf>
    <xf borderId="8" fillId="0" fontId="7" numFmtId="1" xfId="0" applyAlignment="1" applyBorder="1" applyFont="1" applyNumberFormat="1">
      <alignment horizontal="right" readingOrder="0" vertical="bottom"/>
    </xf>
    <xf borderId="8" fillId="0" fontId="2" numFmtId="1" xfId="0" applyAlignment="1" applyBorder="1" applyFont="1" applyNumberFormat="1">
      <alignment horizontal="right" readingOrder="0" vertical="bottom"/>
    </xf>
    <xf borderId="8" fillId="0" fontId="2" numFmtId="1" xfId="0" applyAlignment="1" applyBorder="1" applyFont="1" applyNumberFormat="1">
      <alignment horizontal="center" vertical="bottom"/>
    </xf>
    <xf borderId="0" fillId="0" fontId="7" numFmtId="2" xfId="0" applyAlignment="1" applyFont="1" applyNumberFormat="1">
      <alignment horizontal="right" vertical="bottom"/>
    </xf>
    <xf borderId="7" fillId="0" fontId="2" numFmtId="3" xfId="0" applyAlignment="1" applyBorder="1" applyFont="1" applyNumberFormat="1">
      <alignment horizontal="right" vertical="bottom"/>
    </xf>
    <xf borderId="7" fillId="0" fontId="2" numFmtId="1" xfId="0" applyAlignment="1" applyBorder="1" applyFont="1" applyNumberFormat="1">
      <alignment horizontal="right" vertical="bottom"/>
    </xf>
    <xf borderId="7" fillId="0" fontId="7" numFmtId="49" xfId="0" applyAlignment="1" applyBorder="1" applyFont="1" applyNumberFormat="1">
      <alignment vertical="bottom"/>
    </xf>
    <xf borderId="7" fillId="0" fontId="7" numFmtId="2" xfId="0" applyAlignment="1" applyBorder="1" applyFont="1" applyNumberFormat="1">
      <alignment horizontal="right" vertical="bottom"/>
    </xf>
    <xf borderId="6" fillId="2" fontId="9" numFmtId="0" xfId="0" applyAlignment="1" applyBorder="1" applyFill="1" applyFont="1">
      <alignment horizontal="center" vertical="bottom"/>
    </xf>
    <xf borderId="0" fillId="0" fontId="7" numFmtId="0" xfId="0" applyAlignment="1" applyFont="1">
      <alignment horizontal="center" readingOrder="0" vertical="bottom"/>
    </xf>
    <xf borderId="6" fillId="0" fontId="13" numFmtId="0" xfId="0" applyAlignment="1" applyBorder="1" applyFont="1">
      <alignment horizontal="center" readingOrder="0" vertical="bottom"/>
    </xf>
    <xf borderId="6" fillId="0" fontId="6" numFmtId="0" xfId="0" applyAlignment="1" applyBorder="1" applyFont="1">
      <alignment horizontal="center" readingOrder="0" vertical="bottom"/>
    </xf>
    <xf borderId="6" fillId="0" fontId="13" numFmtId="0" xfId="0" applyAlignment="1" applyBorder="1" applyFont="1">
      <alignment horizontal="center" readingOrder="0" shrinkToFit="0" vertical="bottom" wrapText="1"/>
    </xf>
    <xf borderId="6" fillId="0" fontId="11" numFmtId="0" xfId="0" applyAlignment="1" applyBorder="1" applyFont="1">
      <alignment horizontal="center" readingOrder="0" shrinkToFit="0" vertical="bottom" wrapText="1"/>
    </xf>
    <xf borderId="6" fillId="0" fontId="16" numFmtId="0" xfId="0" applyAlignment="1" applyBorder="1" applyFont="1">
      <alignment horizontal="center" readingOrder="0" vertical="bottom"/>
    </xf>
    <xf borderId="8" fillId="0" fontId="14" numFmtId="0" xfId="0" applyAlignment="1" applyBorder="1" applyFont="1">
      <alignment horizontal="center" vertical="bottom"/>
    </xf>
    <xf borderId="8" fillId="0" fontId="3" numFmtId="0" xfId="0" applyBorder="1" applyFont="1"/>
    <xf borderId="0" fillId="0" fontId="3" numFmtId="0" xfId="0" applyAlignment="1" applyFont="1">
      <alignment horizontal="center"/>
    </xf>
    <xf borderId="0" fillId="0" fontId="3" numFmtId="1" xfId="0" applyFont="1" applyNumberFormat="1"/>
    <xf borderId="8" fillId="0" fontId="1" numFmtId="0" xfId="0" applyAlignment="1" applyBorder="1" applyFont="1">
      <alignment horizontal="center" vertical="bottom"/>
    </xf>
    <xf borderId="0" fillId="3" fontId="2" numFmtId="0" xfId="0" applyAlignment="1" applyFill="1" applyFont="1">
      <alignment vertical="bottom"/>
    </xf>
    <xf borderId="0" fillId="3" fontId="2" numFmtId="1" xfId="0" applyAlignment="1" applyFont="1" applyNumberFormat="1">
      <alignment vertical="bottom"/>
    </xf>
    <xf borderId="8" fillId="0" fontId="1" numFmtId="0" xfId="0" applyAlignment="1" applyBorder="1" applyFont="1">
      <alignment horizontal="center" readingOrder="0" vertical="bottom"/>
    </xf>
    <xf borderId="4" fillId="3" fontId="2" numFmtId="0" xfId="0" applyAlignment="1" applyBorder="1" applyFont="1">
      <alignment vertical="bottom"/>
    </xf>
    <xf borderId="4" fillId="3" fontId="2" numFmtId="1" xfId="0" applyAlignment="1" applyBorder="1" applyFont="1" applyNumberFormat="1">
      <alignment vertical="bottom"/>
    </xf>
    <xf borderId="8" fillId="3" fontId="19" numFmtId="0" xfId="0" applyAlignment="1" applyBorder="1" applyFont="1">
      <alignment horizontal="center" vertical="bottom"/>
    </xf>
    <xf borderId="8" fillId="3" fontId="6" numFmtId="0" xfId="0" applyAlignment="1" applyBorder="1" applyFont="1">
      <alignment horizontal="center" vertical="bottom"/>
    </xf>
    <xf borderId="1" fillId="3" fontId="7" numFmtId="164" xfId="0" applyAlignment="1" applyBorder="1" applyFont="1" applyNumberFormat="1">
      <alignment horizontal="center" vertical="bottom"/>
    </xf>
    <xf borderId="1" fillId="3" fontId="7" numFmtId="164" xfId="0" applyAlignment="1" applyBorder="1" applyFont="1" applyNumberFormat="1">
      <alignment horizontal="center" readingOrder="0" vertical="bottom"/>
    </xf>
    <xf borderId="8" fillId="3" fontId="2" numFmtId="0" xfId="0" applyAlignment="1" applyBorder="1" applyFont="1">
      <alignment vertical="bottom"/>
    </xf>
    <xf borderId="1" fillId="3" fontId="2" numFmtId="0" xfId="0" applyAlignment="1" applyBorder="1" applyFont="1">
      <alignment horizontal="center" vertical="bottom"/>
    </xf>
    <xf borderId="8" fillId="3" fontId="2" numFmtId="1" xfId="0" applyAlignment="1" applyBorder="1" applyFont="1" applyNumberFormat="1">
      <alignment vertical="bottom"/>
    </xf>
    <xf borderId="8" fillId="3" fontId="2" numFmtId="164" xfId="0" applyAlignment="1" applyBorder="1" applyFont="1" applyNumberFormat="1">
      <alignment readingOrder="0" vertical="bottom"/>
    </xf>
    <xf borderId="1" fillId="3" fontId="2" numFmtId="164" xfId="0" applyAlignment="1" applyBorder="1" applyFont="1" applyNumberFormat="1">
      <alignment horizontal="center" readingOrder="0" vertical="bottom"/>
    </xf>
    <xf borderId="0" fillId="0" fontId="2" numFmtId="164" xfId="0" applyAlignment="1" applyFont="1" applyNumberFormat="1">
      <alignment horizontal="center" readingOrder="0" vertical="bottom"/>
    </xf>
    <xf borderId="8" fillId="3" fontId="9" numFmtId="0" xfId="0" applyAlignment="1" applyBorder="1" applyFont="1">
      <alignment vertical="bottom"/>
    </xf>
    <xf borderId="8" fillId="3" fontId="9" numFmtId="0" xfId="0" applyAlignment="1" applyBorder="1" applyFont="1">
      <alignment readingOrder="0" vertical="bottom"/>
    </xf>
    <xf borderId="8" fillId="3" fontId="9" numFmtId="0" xfId="0" applyAlignment="1" applyBorder="1" applyFont="1">
      <alignment shrinkToFit="0" vertical="bottom" wrapText="1"/>
    </xf>
    <xf borderId="8" fillId="3" fontId="10" numFmtId="0" xfId="0" applyAlignment="1" applyBorder="1" applyFont="1">
      <alignment horizontal="center" readingOrder="0" vertical="bottom"/>
    </xf>
    <xf borderId="8" fillId="3" fontId="9" numFmtId="0" xfId="0" applyAlignment="1" applyBorder="1" applyFont="1">
      <alignment horizontal="center" readingOrder="0" shrinkToFit="0" vertical="bottom" wrapText="1"/>
    </xf>
    <xf borderId="8" fillId="3" fontId="9" numFmtId="0" xfId="0" applyAlignment="1" applyBorder="1" applyFont="1">
      <alignment readingOrder="0" shrinkToFit="0" vertical="bottom" wrapText="1"/>
    </xf>
    <xf borderId="8" fillId="3" fontId="2" numFmtId="0" xfId="0" applyAlignment="1" applyBorder="1" applyFont="1">
      <alignment horizontal="center" shrinkToFit="0" vertical="bottom" wrapText="1"/>
    </xf>
    <xf borderId="8" fillId="3" fontId="10" numFmtId="0" xfId="0" applyAlignment="1" applyBorder="1" applyFont="1">
      <alignment horizontal="center" vertical="bottom"/>
    </xf>
    <xf borderId="8" fillId="3" fontId="11" numFmtId="1" xfId="0" applyAlignment="1" applyBorder="1" applyFont="1" applyNumberFormat="1">
      <alignment horizontal="center" vertical="bottom"/>
    </xf>
    <xf borderId="8" fillId="3" fontId="2" numFmtId="1" xfId="0" applyAlignment="1" applyBorder="1" applyFont="1" applyNumberFormat="1">
      <alignment horizontal="center" shrinkToFit="0" vertical="bottom" wrapText="1"/>
    </xf>
    <xf borderId="8" fillId="3" fontId="11" numFmtId="0" xfId="0" applyAlignment="1" applyBorder="1" applyFont="1">
      <alignment horizontal="center" vertical="bottom"/>
    </xf>
    <xf borderId="8" fillId="3" fontId="20" numFmtId="0" xfId="0" applyAlignment="1" applyBorder="1" applyFont="1">
      <alignment horizontal="center" vertical="bottom"/>
    </xf>
    <xf borderId="8" fillId="0" fontId="20" numFmtId="0" xfId="0" applyAlignment="1" applyBorder="1" applyFont="1">
      <alignment horizontal="center" readingOrder="0" vertical="bottom"/>
    </xf>
    <xf borderId="8" fillId="0" fontId="11" numFmtId="0" xfId="0" applyAlignment="1" applyBorder="1" applyFont="1">
      <alignment horizontal="center" readingOrder="0" vertical="bottom"/>
    </xf>
    <xf borderId="8" fillId="0" fontId="2" numFmtId="0" xfId="0" applyAlignment="1" applyBorder="1" applyFont="1">
      <alignment horizontal="center" shrinkToFit="0" vertical="bottom" wrapText="1"/>
    </xf>
    <xf borderId="8" fillId="3" fontId="21" numFmtId="0" xfId="0" applyAlignment="1" applyBorder="1" applyFont="1">
      <alignment horizontal="center" vertical="bottom"/>
    </xf>
    <xf borderId="8" fillId="3" fontId="21" numFmtId="0" xfId="0" applyAlignment="1" applyBorder="1" applyFont="1">
      <alignment horizontal="center" readingOrder="0" vertical="bottom"/>
    </xf>
    <xf borderId="8" fillId="3" fontId="22" numFmtId="0" xfId="0" applyAlignment="1" applyBorder="1" applyFont="1">
      <alignment horizontal="center" readingOrder="0" vertical="bottom"/>
    </xf>
    <xf borderId="8" fillId="3" fontId="23" numFmtId="0" xfId="0" applyAlignment="1" applyBorder="1" applyFont="1">
      <alignment horizontal="center" vertical="bottom"/>
    </xf>
    <xf borderId="8" fillId="3" fontId="2" numFmtId="0" xfId="0" applyAlignment="1" applyBorder="1" applyFont="1">
      <alignment horizontal="right" readingOrder="0" vertical="bottom"/>
    </xf>
    <xf borderId="8" fillId="3" fontId="2" numFmtId="0" xfId="0" applyAlignment="1" applyBorder="1" applyFont="1">
      <alignment horizontal="right" vertical="bottom"/>
    </xf>
    <xf borderId="8" fillId="3" fontId="9" numFmtId="0" xfId="0" applyAlignment="1" applyBorder="1" applyFont="1">
      <alignment horizontal="center" readingOrder="0" vertical="bottom"/>
    </xf>
    <xf borderId="8" fillId="3" fontId="9" numFmtId="0" xfId="0" applyAlignment="1" applyBorder="1" applyFont="1">
      <alignment horizontal="center" vertical="bottom"/>
    </xf>
    <xf borderId="8" fillId="3" fontId="2" numFmtId="0" xfId="0" applyAlignment="1" applyBorder="1" applyFont="1">
      <alignment readingOrder="0" vertical="bottom"/>
    </xf>
    <xf borderId="8" fillId="3" fontId="2" numFmtId="1" xfId="0" applyAlignment="1" applyBorder="1" applyFont="1" applyNumberFormat="1">
      <alignment readingOrder="0" vertical="bottom"/>
    </xf>
    <xf borderId="0" fillId="3" fontId="24" numFmtId="0" xfId="0" applyFont="1"/>
    <xf borderId="8" fillId="3" fontId="14" numFmtId="0" xfId="0" applyAlignment="1" applyBorder="1" applyFont="1">
      <alignment horizontal="center" vertical="bottom"/>
    </xf>
    <xf borderId="8" fillId="3" fontId="1" numFmtId="0" xfId="0" applyAlignment="1" applyBorder="1" applyFont="1">
      <alignment horizontal="center" readingOrder="0" vertical="bottom"/>
    </xf>
    <xf borderId="8" fillId="3" fontId="25" numFmtId="0" xfId="0" applyAlignment="1" applyBorder="1" applyFont="1">
      <alignment horizontal="center" vertical="bottom"/>
    </xf>
    <xf borderId="8" fillId="3" fontId="15" numFmtId="0" xfId="0" applyAlignment="1" applyBorder="1" applyFont="1">
      <alignment horizontal="center" readingOrder="0" vertical="bottom"/>
    </xf>
    <xf borderId="8" fillId="3" fontId="6" numFmtId="0" xfId="0" applyAlignment="1" applyBorder="1" applyFont="1">
      <alignment horizontal="center" readingOrder="0" vertical="bottom"/>
    </xf>
    <xf borderId="8" fillId="3" fontId="17" numFmtId="0" xfId="0" applyAlignment="1" applyBorder="1" applyFont="1">
      <alignment horizontal="center" readingOrder="0" vertical="bottom"/>
    </xf>
    <xf borderId="8" fillId="3" fontId="2" numFmtId="0" xfId="0" applyAlignment="1" applyBorder="1" applyFont="1">
      <alignment horizontal="center" readingOrder="0" vertical="bottom"/>
    </xf>
    <xf borderId="8" fillId="3" fontId="26" numFmtId="0" xfId="0" applyAlignment="1" applyBorder="1" applyFont="1">
      <alignment horizontal="center" vertical="bottom"/>
    </xf>
    <xf borderId="8" fillId="3" fontId="27" numFmtId="0" xfId="0" applyAlignment="1" applyBorder="1" applyFont="1">
      <alignment horizontal="center" vertical="bottom"/>
    </xf>
    <xf borderId="8" fillId="3" fontId="2" numFmtId="2" xfId="0" applyAlignment="1" applyBorder="1" applyFont="1" applyNumberFormat="1">
      <alignment readingOrder="0" vertical="bottom"/>
    </xf>
    <xf borderId="8" fillId="2" fontId="27" numFmtId="0" xfId="0" applyAlignment="1" applyBorder="1" applyFont="1">
      <alignment horizontal="center" vertical="bottom"/>
    </xf>
    <xf borderId="8" fillId="2" fontId="14" numFmtId="0" xfId="0" applyAlignment="1" applyBorder="1" applyFont="1">
      <alignment horizontal="center" vertical="bottom"/>
    </xf>
    <xf borderId="8" fillId="2" fontId="1" numFmtId="0" xfId="0" applyAlignment="1" applyBorder="1" applyFont="1">
      <alignment horizontal="center" readingOrder="0" vertical="bottom"/>
    </xf>
    <xf borderId="8" fillId="2" fontId="25" numFmtId="0" xfId="0" applyAlignment="1" applyBorder="1" applyFont="1">
      <alignment horizontal="center" vertical="bottom"/>
    </xf>
    <xf borderId="8" fillId="2" fontId="15" numFmtId="0" xfId="0" applyAlignment="1" applyBorder="1" applyFont="1">
      <alignment horizontal="center" readingOrder="0" vertical="bottom"/>
    </xf>
    <xf borderId="8" fillId="2" fontId="6" numFmtId="0" xfId="0" applyAlignment="1" applyBorder="1" applyFont="1">
      <alignment horizontal="center" readingOrder="0" vertical="bottom"/>
    </xf>
    <xf borderId="8" fillId="2" fontId="17" numFmtId="0" xfId="0" applyAlignment="1" applyBorder="1" applyFont="1">
      <alignment horizontal="center" readingOrder="0" vertical="bottom"/>
    </xf>
    <xf borderId="8" fillId="2" fontId="22" numFmtId="0" xfId="0" applyAlignment="1" applyBorder="1" applyFont="1">
      <alignment horizontal="center" readingOrder="0" vertical="bottom"/>
    </xf>
    <xf borderId="8" fillId="2" fontId="2" numFmtId="0" xfId="0" applyAlignment="1" applyBorder="1" applyFont="1">
      <alignment horizontal="right" readingOrder="0" vertical="bottom"/>
    </xf>
    <xf borderId="8" fillId="2" fontId="2" numFmtId="0" xfId="0" applyAlignment="1" applyBorder="1" applyFont="1">
      <alignment horizontal="center" readingOrder="0" vertical="bottom"/>
    </xf>
    <xf borderId="8" fillId="2" fontId="2" numFmtId="0" xfId="0" applyAlignment="1" applyBorder="1" applyFont="1">
      <alignment readingOrder="0" vertical="bottom"/>
    </xf>
    <xf borderId="8" fillId="2" fontId="2" numFmtId="0" xfId="0" applyAlignment="1" applyBorder="1" applyFont="1">
      <alignment vertical="bottom"/>
    </xf>
    <xf borderId="0" fillId="2" fontId="24" numFmtId="0" xfId="0" applyFont="1"/>
    <xf borderId="0" fillId="2" fontId="2" numFmtId="0" xfId="0" applyAlignment="1" applyFont="1">
      <alignment vertical="bottom"/>
    </xf>
    <xf borderId="8" fillId="3" fontId="28" numFmtId="0" xfId="0" applyAlignment="1" applyBorder="1" applyFont="1">
      <alignment horizontal="center" vertical="bottom"/>
    </xf>
    <xf borderId="8" fillId="3" fontId="29" numFmtId="0" xfId="0" applyAlignment="1" applyBorder="1" applyFont="1">
      <alignment horizontal="center" readingOrder="0" vertical="bottom"/>
    </xf>
    <xf borderId="8" fillId="3" fontId="30" numFmtId="0" xfId="0" applyAlignment="1" applyBorder="1" applyFont="1">
      <alignment horizontal="center" readingOrder="0" vertical="bottom"/>
    </xf>
    <xf borderId="8" fillId="3" fontId="31" numFmtId="0" xfId="0" applyAlignment="1" applyBorder="1" applyFont="1">
      <alignment horizontal="center" readingOrder="0" vertical="bottom"/>
    </xf>
    <xf borderId="8" fillId="3" fontId="32" numFmtId="0" xfId="0" applyAlignment="1" applyBorder="1" applyFont="1">
      <alignment horizontal="center" readingOrder="0" vertical="bottom"/>
    </xf>
    <xf borderId="8" fillId="3" fontId="33" numFmtId="0" xfId="0" applyAlignment="1" applyBorder="1" applyFont="1">
      <alignment horizontal="center" readingOrder="0" vertical="bottom"/>
    </xf>
    <xf borderId="8" fillId="3" fontId="34" numFmtId="0" xfId="0" applyAlignment="1" applyBorder="1" applyFont="1">
      <alignment horizontal="right" readingOrder="0" vertical="bottom"/>
    </xf>
    <xf borderId="8" fillId="4" fontId="25" numFmtId="0" xfId="0" applyAlignment="1" applyBorder="1" applyFill="1" applyFont="1">
      <alignment horizontal="center" vertical="bottom"/>
    </xf>
    <xf borderId="8" fillId="3" fontId="25" numFmtId="0" xfId="0" applyAlignment="1" applyBorder="1" applyFont="1">
      <alignment horizontal="center" readingOrder="0" vertical="bottom"/>
    </xf>
    <xf borderId="8" fillId="2" fontId="25" numFmtId="0" xfId="0" applyAlignment="1" applyBorder="1" applyFont="1">
      <alignment horizontal="center" readingOrder="0" vertical="bottom"/>
    </xf>
    <xf borderId="8" fillId="2" fontId="3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 readingOrder="0"/>
    </xf>
    <xf borderId="8" fillId="2" fontId="3" numFmtId="0" xfId="0" applyBorder="1" applyFont="1"/>
    <xf borderId="8" fillId="2" fontId="3" numFmtId="0" xfId="0" applyAlignment="1" applyBorder="1" applyFont="1">
      <alignment readingOrder="0"/>
    </xf>
    <xf borderId="8" fillId="3" fontId="3" numFmtId="0" xfId="0" applyBorder="1" applyFont="1"/>
    <xf borderId="8" fillId="3" fontId="3" numFmtId="1" xfId="0" applyBorder="1" applyFont="1" applyNumberFormat="1"/>
    <xf borderId="0" fillId="2" fontId="3" numFmtId="0" xfId="0" applyFont="1"/>
    <xf borderId="0" fillId="0" fontId="35" numFmtId="0" xfId="0" applyFont="1"/>
    <xf borderId="0" fillId="3" fontId="3" numFmtId="0" xfId="0" applyFont="1"/>
    <xf borderId="0" fillId="3" fontId="3" numFmtId="1" xfId="0" applyFont="1" applyNumberFormat="1"/>
    <xf borderId="8" fillId="0" fontId="36" numFmtId="0" xfId="0" applyAlignment="1" applyBorder="1" applyFont="1">
      <alignment shrinkToFit="0" vertical="bottom" wrapText="1"/>
    </xf>
    <xf borderId="8" fillId="0" fontId="37" numFmtId="0" xfId="0" applyAlignment="1" applyBorder="1" applyFont="1">
      <alignment shrinkToFit="0" vertical="bottom" wrapText="1"/>
    </xf>
    <xf borderId="0" fillId="0" fontId="7" numFmtId="0" xfId="0" applyAlignment="1" applyFont="1">
      <alignment shrinkToFit="0" vertical="bottom" wrapText="1"/>
    </xf>
    <xf borderId="0" fillId="0" fontId="3" numFmtId="0" xfId="0" applyAlignment="1" applyFont="1">
      <alignment readingOrder="0"/>
    </xf>
    <xf borderId="0" fillId="0" fontId="3" numFmtId="0" xfId="0" applyFont="1"/>
    <xf borderId="6" fillId="3" fontId="25" numFmtId="0" xfId="0" applyAlignment="1" applyBorder="1" applyFont="1">
      <alignment horizontal="center" vertical="bottom"/>
    </xf>
    <xf borderId="8" fillId="0" fontId="38" numFmtId="0" xfId="0" applyBorder="1" applyFont="1"/>
    <xf borderId="6" fillId="3" fontId="22" numFmtId="0" xfId="0" applyAlignment="1" applyBorder="1" applyFont="1">
      <alignment horizontal="center" vertical="bottom"/>
    </xf>
    <xf borderId="8" fillId="0" fontId="39" numFmtId="0" xfId="0" applyBorder="1" applyFont="1"/>
    <xf borderId="0" fillId="0" fontId="3" numFmtId="10" xfId="0" applyFont="1" applyNumberFormat="1"/>
    <xf borderId="6" fillId="3" fontId="23" numFmtId="0" xfId="0" applyAlignment="1" applyBorder="1" applyFont="1">
      <alignment horizontal="center" vertical="bottom"/>
    </xf>
    <xf borderId="6" fillId="0" fontId="15" numFmtId="0" xfId="0" applyAlignment="1" applyBorder="1" applyFont="1">
      <alignment horizontal="center" vertical="bottom"/>
    </xf>
    <xf borderId="1" fillId="0" fontId="15" numFmtId="164" xfId="0" applyAlignment="1" applyBorder="1" applyFont="1" applyNumberFormat="1">
      <alignment horizontal="center" readingOrder="0" vertical="bottom"/>
    </xf>
    <xf borderId="4" fillId="0" fontId="15" numFmtId="0" xfId="0" applyAlignment="1" applyBorder="1" applyFont="1">
      <alignment horizontal="center" readingOrder="0" vertical="bottom"/>
    </xf>
    <xf borderId="4" fillId="0" fontId="2" numFmtId="164" xfId="0" applyAlignment="1" applyBorder="1" applyFont="1" applyNumberFormat="1">
      <alignment horizontal="center" readingOrder="0" vertical="bottom"/>
    </xf>
    <xf borderId="8" fillId="0" fontId="20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vertical="bottom" wrapText="1"/>
    </xf>
    <xf borderId="1" fillId="0" fontId="2" numFmtId="164" xfId="0" applyAlignment="1" applyBorder="1" applyFont="1" applyNumberFormat="1">
      <alignment horizontal="center" readingOrder="0" vertical="bottom"/>
    </xf>
    <xf borderId="2" fillId="0" fontId="2" numFmtId="164" xfId="0" applyAlignment="1" applyBorder="1" applyFont="1" applyNumberFormat="1">
      <alignment horizontal="center" readingOrder="0" vertical="bottom"/>
    </xf>
    <xf borderId="8" fillId="0" fontId="9" numFmtId="0" xfId="0" applyAlignment="1" applyBorder="1" applyFont="1">
      <alignment readingOrder="0" vertical="bottom"/>
    </xf>
    <xf borderId="8" fillId="0" fontId="9" numFmtId="1" xfId="0" applyAlignment="1" applyBorder="1" applyFont="1" applyNumberFormat="1">
      <alignment vertical="bottom"/>
    </xf>
    <xf borderId="6" fillId="0" fontId="2" numFmtId="0" xfId="0" applyAlignment="1" applyBorder="1" applyFont="1">
      <alignment readingOrder="0" shrinkToFit="0" vertical="bottom" wrapText="1"/>
    </xf>
    <xf borderId="8" fillId="0" fontId="11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vertical="bottom"/>
    </xf>
    <xf borderId="6" fillId="0" fontId="21" numFmtId="0" xfId="0" applyAlignment="1" applyBorder="1" applyFont="1">
      <alignment horizontal="center" shrinkToFit="0" vertical="bottom" wrapText="0"/>
    </xf>
    <xf borderId="6" fillId="0" fontId="21" numFmtId="0" xfId="0" applyAlignment="1" applyBorder="1" applyFont="1">
      <alignment horizontal="center" readingOrder="0" vertical="bottom"/>
    </xf>
    <xf borderId="6" fillId="0" fontId="21" numFmtId="0" xfId="0" applyAlignment="1" applyBorder="1" applyFont="1">
      <alignment horizontal="center" vertical="bottom"/>
    </xf>
    <xf borderId="6" fillId="0" fontId="21" numFmtId="3" xfId="0" applyAlignment="1" applyBorder="1" applyFont="1" applyNumberFormat="1">
      <alignment horizontal="center" vertical="bottom"/>
    </xf>
    <xf borderId="6" fillId="0" fontId="40" numFmtId="0" xfId="0" applyAlignment="1" applyBorder="1" applyFont="1">
      <alignment horizontal="center" readingOrder="0" vertical="bottom"/>
    </xf>
    <xf borderId="6" fillId="0" fontId="40" numFmtId="1" xfId="0" applyAlignment="1" applyBorder="1" applyFont="1" applyNumberFormat="1">
      <alignment horizontal="center" readingOrder="0" vertical="bottom"/>
    </xf>
    <xf borderId="6" fillId="0" fontId="40" numFmtId="0" xfId="0" applyAlignment="1" applyBorder="1" applyFont="1">
      <alignment horizontal="center" vertical="bottom"/>
    </xf>
    <xf borderId="6" fillId="0" fontId="41" numFmtId="0" xfId="0" applyAlignment="1" applyBorder="1" applyFont="1">
      <alignment horizontal="right" readingOrder="0" vertical="bottom"/>
    </xf>
    <xf borderId="6" fillId="0" fontId="41" numFmtId="3" xfId="0" applyAlignment="1" applyBorder="1" applyFont="1" applyNumberFormat="1">
      <alignment horizontal="right" readingOrder="0" vertical="bottom"/>
    </xf>
    <xf borderId="6" fillId="0" fontId="41" numFmtId="0" xfId="0" applyAlignment="1" applyBorder="1" applyFont="1">
      <alignment horizontal="center" vertical="bottom"/>
    </xf>
    <xf borderId="6" fillId="0" fontId="41" numFmtId="3" xfId="0" applyAlignment="1" applyBorder="1" applyFont="1" applyNumberFormat="1">
      <alignment horizontal="right" vertical="bottom"/>
    </xf>
    <xf borderId="6" fillId="0" fontId="41" numFmtId="0" xfId="0" applyAlignment="1" applyBorder="1" applyFont="1">
      <alignment horizontal="right" vertical="bottom"/>
    </xf>
    <xf borderId="6" fillId="0" fontId="42" numFmtId="0" xfId="0" applyAlignment="1" applyBorder="1" applyFont="1">
      <alignment readingOrder="0" vertical="bottom"/>
    </xf>
    <xf borderId="6" fillId="0" fontId="42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vertical="bottom"/>
    </xf>
    <xf borderId="6" fillId="0" fontId="15" numFmtId="0" xfId="0" applyAlignment="1" applyBorder="1" applyFont="1">
      <alignment horizontal="right" readingOrder="0" vertical="bottom"/>
    </xf>
    <xf borderId="6" fillId="0" fontId="17" numFmtId="0" xfId="0" applyAlignment="1" applyBorder="1" applyFont="1">
      <alignment horizontal="right" readingOrder="0" vertical="bottom"/>
    </xf>
    <xf borderId="6" fillId="0" fontId="2" numFmtId="0" xfId="0" applyAlignment="1" applyBorder="1" applyFont="1">
      <alignment horizontal="right" readingOrder="0" vertical="bottom"/>
    </xf>
    <xf borderId="6" fillId="0" fontId="17" numFmtId="1" xfId="0" applyAlignment="1" applyBorder="1" applyFont="1" applyNumberFormat="1">
      <alignment horizontal="center" readingOrder="0" vertical="bottom"/>
    </xf>
    <xf borderId="6" fillId="0" fontId="7" numFmtId="3" xfId="0" applyAlignment="1" applyBorder="1" applyFont="1" applyNumberFormat="1">
      <alignment horizontal="right" readingOrder="0" vertical="bottom"/>
    </xf>
    <xf borderId="6" fillId="0" fontId="7" numFmtId="0" xfId="0" applyAlignment="1" applyBorder="1" applyFont="1">
      <alignment horizontal="right" readingOrder="0" vertical="bottom"/>
    </xf>
    <xf borderId="6" fillId="0" fontId="7" numFmtId="3" xfId="0" applyAlignment="1" applyBorder="1" applyFont="1" applyNumberFormat="1">
      <alignment horizontal="right" vertical="bottom"/>
    </xf>
    <xf borderId="6" fillId="0" fontId="7" numFmtId="0" xfId="0" applyAlignment="1" applyBorder="1" applyFont="1">
      <alignment horizontal="right" vertical="bottom"/>
    </xf>
    <xf borderId="6" fillId="0" fontId="2" numFmtId="2" xfId="0" applyAlignment="1" applyBorder="1" applyFont="1" applyNumberFormat="1">
      <alignment readingOrder="0" vertical="bottom"/>
    </xf>
    <xf borderId="6" fillId="0" fontId="43" numFmtId="3" xfId="0" applyAlignment="1" applyBorder="1" applyFont="1" applyNumberFormat="1">
      <alignment horizontal="right" vertical="bottom"/>
    </xf>
    <xf borderId="8" fillId="0" fontId="2" numFmtId="2" xfId="0" applyAlignment="1" applyBorder="1" applyFont="1" applyNumberFormat="1">
      <alignment readingOrder="0" vertical="bottom"/>
    </xf>
    <xf borderId="6" fillId="0" fontId="43" numFmtId="0" xfId="0" applyAlignment="1" applyBorder="1" applyFont="1">
      <alignment horizontal="right" vertical="bottom"/>
    </xf>
    <xf borderId="6" fillId="5" fontId="17" numFmtId="0" xfId="0" applyAlignment="1" applyBorder="1" applyFill="1" applyFont="1">
      <alignment horizontal="right" readingOrder="0" vertical="bottom"/>
    </xf>
    <xf borderId="0" fillId="0" fontId="3" numFmtId="1" xfId="0" applyAlignment="1" applyFont="1" applyNumberFormat="1">
      <alignment readingOrder="0"/>
    </xf>
    <xf borderId="4" fillId="0" fontId="6" numFmtId="164" xfId="0" applyAlignment="1" applyBorder="1" applyFont="1" applyNumberFormat="1">
      <alignment horizontal="center" readingOrder="0" vertical="bottom"/>
    </xf>
    <xf borderId="4" fillId="0" fontId="10" numFmtId="0" xfId="0" applyAlignment="1" applyBorder="1" applyFont="1">
      <alignment horizontal="center" vertical="bottom"/>
    </xf>
    <xf borderId="4" fillId="0" fontId="11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shrinkToFit="0" vertical="bottom" wrapText="1"/>
    </xf>
    <xf borderId="0" fillId="0" fontId="10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0" fontId="2" numFmtId="0" xfId="0" applyAlignment="1" applyFont="1">
      <alignment horizontal="center" shrinkToFit="0" vertical="bottom" wrapText="1"/>
    </xf>
    <xf borderId="0" fillId="0" fontId="20" numFmtId="0" xfId="0" applyAlignment="1" applyFont="1">
      <alignment horizontal="center" vertical="bottom"/>
    </xf>
    <xf borderId="0" fillId="0" fontId="20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0" fontId="2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center" shrinkToFit="0" vertical="bottom" wrapText="1"/>
    </xf>
    <xf borderId="0" fillId="0" fontId="20" numFmtId="0" xfId="0" applyAlignment="1" applyFont="1">
      <alignment horizontal="center" readingOrder="0" vertical="bottom"/>
    </xf>
    <xf borderId="0" fillId="0" fontId="11" numFmtId="0" xfId="0" applyAlignment="1" applyFont="1">
      <alignment horizontal="center" readingOrder="0" vertical="bottom"/>
    </xf>
    <xf borderId="11" fillId="0" fontId="2" numFmtId="0" xfId="0" applyAlignment="1" applyBorder="1" applyFont="1">
      <alignment vertical="bottom"/>
    </xf>
    <xf borderId="8" fillId="0" fontId="10" numFmtId="0" xfId="0" applyAlignment="1" applyBorder="1" applyFont="1">
      <alignment horizontal="center" vertical="bottom"/>
    </xf>
    <xf borderId="3" fillId="0" fontId="11" numFmtId="0" xfId="0" applyAlignment="1" applyBorder="1" applyFont="1">
      <alignment horizontal="center" vertical="bottom"/>
    </xf>
    <xf borderId="8" fillId="0" fontId="20" numFmtId="0" xfId="0" applyAlignment="1" applyBorder="1" applyFont="1">
      <alignment horizontal="center" vertical="bottom"/>
    </xf>
    <xf borderId="8" fillId="0" fontId="11" numFmtId="0" xfId="0" applyAlignment="1" applyBorder="1" applyFont="1">
      <alignment horizontal="center" vertical="bottom"/>
    </xf>
    <xf borderId="8" fillId="0" fontId="7" numFmtId="0" xfId="0" applyAlignment="1" applyBorder="1" applyFont="1">
      <alignment horizontal="center" shrinkToFit="0" vertical="bottom" wrapText="1"/>
    </xf>
    <xf borderId="6" fillId="0" fontId="44" numFmtId="0" xfId="0" applyAlignment="1" applyBorder="1" applyFont="1">
      <alignment horizontal="center" readingOrder="0" vertical="bottom"/>
    </xf>
    <xf borderId="6" fillId="0" fontId="45" numFmtId="0" xfId="0" applyAlignment="1" applyBorder="1" applyFont="1">
      <alignment horizontal="center" readingOrder="0" vertical="bottom"/>
    </xf>
    <xf borderId="6" fillId="0" fontId="45" numFmtId="0" xfId="0" applyAlignment="1" applyBorder="1" applyFont="1">
      <alignment horizontal="center" vertical="bottom"/>
    </xf>
    <xf borderId="6" fillId="0" fontId="46" numFmtId="0" xfId="0" applyAlignment="1" applyBorder="1" applyFont="1">
      <alignment horizontal="right" readingOrder="0" vertical="bottom"/>
    </xf>
    <xf borderId="6" fillId="0" fontId="47" numFmtId="0" xfId="0" applyAlignment="1" applyBorder="1" applyFont="1">
      <alignment horizontal="right" readingOrder="0" vertical="bottom"/>
    </xf>
    <xf borderId="6" fillId="0" fontId="2" numFmtId="0" xfId="0" applyAlignment="1" applyBorder="1" applyFont="1">
      <alignment horizontal="right" vertical="bottom"/>
    </xf>
    <xf borderId="6" fillId="0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0" fillId="3" fontId="24" numFmtId="0" xfId="0" applyFont="1"/>
    <xf borderId="6" fillId="0" fontId="18" numFmtId="0" xfId="0" applyAlignment="1" applyBorder="1" applyFont="1">
      <alignment horizontal="right" readingOrder="0" vertical="bottom"/>
    </xf>
    <xf borderId="6" fillId="0" fontId="23" numFmtId="0" xfId="0" applyAlignment="1" applyBorder="1" applyFont="1">
      <alignment horizontal="center" readingOrder="0" vertical="bottom"/>
    </xf>
    <xf borderId="6" fillId="0" fontId="43" numFmtId="0" xfId="0" applyAlignment="1" applyBorder="1" applyFont="1">
      <alignment horizontal="center" vertical="bottom"/>
    </xf>
    <xf borderId="6" fillId="2" fontId="17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 readingOrder="0"/>
    </xf>
    <xf borderId="0" fillId="0" fontId="35" numFmtId="0" xfId="0" applyAlignment="1" applyFont="1">
      <alignment readingOrder="0"/>
    </xf>
    <xf borderId="0" fillId="0" fontId="2" numFmtId="0" xfId="0" applyAlignment="1" applyFont="1">
      <alignment horizontal="center" vertical="bottom"/>
    </xf>
    <xf borderId="4" fillId="0" fontId="6" numFmtId="0" xfId="0" applyAlignment="1" applyBorder="1" applyFont="1">
      <alignment horizontal="center" vertical="bottom"/>
    </xf>
    <xf borderId="4" fillId="0" fontId="6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horizontal="center" readingOrder="0" vertical="bottom"/>
    </xf>
    <xf borderId="4" fillId="0" fontId="7" numFmtId="0" xfId="0" applyAlignment="1" applyBorder="1" applyFont="1">
      <alignment horizontal="center" readingOrder="0" vertical="bottom"/>
    </xf>
    <xf borderId="8" fillId="0" fontId="10" numFmtId="0" xfId="0" applyAlignment="1" applyBorder="1" applyFont="1">
      <alignment horizontal="center" readingOrder="0" vertical="bottom"/>
    </xf>
    <xf borderId="8" fillId="0" fontId="9" numFmtId="0" xfId="0" applyAlignment="1" applyBorder="1" applyFont="1">
      <alignment horizontal="center" vertical="bottom"/>
    </xf>
    <xf borderId="8" fillId="0" fontId="9" numFmtId="0" xfId="0" applyAlignment="1" applyBorder="1" applyFont="1">
      <alignment shrinkToFit="0" vertical="bottom" wrapText="1"/>
    </xf>
    <xf borderId="7" fillId="0" fontId="9" numFmtId="0" xfId="0" applyAlignment="1" applyBorder="1" applyFont="1">
      <alignment horizontal="center" vertical="bottom"/>
    </xf>
    <xf borderId="6" fillId="0" fontId="9" numFmtId="0" xfId="0" applyAlignment="1" applyBorder="1" applyFont="1">
      <alignment horizontal="center" shrinkToFit="0" vertical="bottom" wrapText="1"/>
    </xf>
    <xf borderId="6" fillId="0" fontId="2" numFmtId="0" xfId="0" applyAlignment="1" applyBorder="1" applyFont="1">
      <alignment shrinkToFit="0" vertical="bottom" wrapText="1"/>
    </xf>
    <xf borderId="8" fillId="0" fontId="21" numFmtId="0" xfId="0" applyAlignment="1" applyBorder="1" applyFont="1">
      <alignment horizontal="center" readingOrder="0" vertical="bottom"/>
    </xf>
    <xf borderId="6" fillId="0" fontId="22" numFmtId="0" xfId="0" applyAlignment="1" applyBorder="1" applyFont="1">
      <alignment horizontal="center" vertical="bottom"/>
    </xf>
    <xf borderId="6" fillId="0" fontId="22" numFmtId="0" xfId="0" applyAlignment="1" applyBorder="1" applyFont="1">
      <alignment horizontal="center" readingOrder="0" vertical="bottom"/>
    </xf>
    <xf borderId="7" fillId="0" fontId="15" numFmtId="0" xfId="0" applyAlignment="1" applyBorder="1" applyFont="1">
      <alignment horizontal="right" vertical="bottom"/>
    </xf>
    <xf borderId="8" fillId="0" fontId="3" numFmtId="0" xfId="0" applyAlignment="1" applyBorder="1" applyFont="1">
      <alignment horizontal="center" readingOrder="0"/>
    </xf>
    <xf borderId="6" fillId="0" fontId="17" numFmtId="0" xfId="0" applyAlignment="1" applyBorder="1" applyFont="1">
      <alignment horizontal="center" vertical="bottom"/>
    </xf>
    <xf borderId="6" fillId="0" fontId="2" numFmtId="2" xfId="0" applyAlignment="1" applyBorder="1" applyFont="1" applyNumberFormat="1">
      <alignment horizontal="right" vertical="bottom"/>
    </xf>
    <xf borderId="6" fillId="2" fontId="21" numFmtId="0" xfId="0" applyAlignment="1" applyBorder="1" applyFont="1">
      <alignment horizontal="center" vertical="bottom"/>
    </xf>
    <xf borderId="6" fillId="2" fontId="7" numFmtId="0" xfId="0" applyAlignment="1" applyBorder="1" applyFont="1">
      <alignment horizontal="right" vertical="bottom"/>
    </xf>
    <xf borderId="4" fillId="0" fontId="7" numFmtId="164" xfId="0" applyAlignment="1" applyBorder="1" applyFont="1" applyNumberFormat="1">
      <alignment horizontal="center" vertical="bottom"/>
    </xf>
    <xf borderId="1" fillId="0" fontId="48" numFmtId="164" xfId="0" applyAlignment="1" applyBorder="1" applyFont="1" applyNumberFormat="1">
      <alignment horizontal="center" readingOrder="0"/>
    </xf>
    <xf borderId="1" fillId="0" fontId="3" numFmtId="164" xfId="0" applyAlignment="1" applyBorder="1" applyFont="1" applyNumberFormat="1">
      <alignment horizontal="center" readingOrder="0"/>
    </xf>
    <xf borderId="1" fillId="0" fontId="3" numFmtId="164" xfId="0" applyAlignment="1" applyBorder="1" applyFont="1" applyNumberFormat="1">
      <alignment horizontal="center" readingOrder="0" shrinkToFit="0" wrapText="1"/>
    </xf>
    <xf borderId="0" fillId="0" fontId="3" numFmtId="164" xfId="0" applyAlignment="1" applyFont="1" applyNumberFormat="1">
      <alignment horizontal="center" readingOrder="0"/>
    </xf>
    <xf borderId="8" fillId="0" fontId="26" numFmtId="0" xfId="0" applyAlignment="1" applyBorder="1" applyFont="1">
      <alignment shrinkToFit="0" vertical="bottom" wrapText="1"/>
    </xf>
    <xf borderId="0" fillId="0" fontId="10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2" max="2" width="24.88"/>
    <col customWidth="1" min="17" max="17" width="13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/>
      <c r="AQ1" s="4"/>
      <c r="AR1" s="4"/>
      <c r="AS1" s="4"/>
      <c r="AT1" s="4"/>
      <c r="AU1" s="4"/>
      <c r="AV1" s="4"/>
      <c r="AW1" s="7"/>
      <c r="AX1" s="7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</row>
    <row r="2">
      <c r="A2" s="8" t="s">
        <v>1</v>
      </c>
      <c r="B2" s="9"/>
      <c r="C2" s="9"/>
      <c r="D2" s="9"/>
      <c r="E2" s="9"/>
      <c r="F2" s="9"/>
      <c r="G2" s="9"/>
      <c r="H2" s="9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11"/>
      <c r="U2" s="12"/>
      <c r="V2" s="12"/>
      <c r="W2" s="12"/>
      <c r="X2" s="12"/>
      <c r="Y2" s="12"/>
      <c r="Z2" s="13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14"/>
      <c r="AQ2" s="5"/>
      <c r="AR2" s="5"/>
      <c r="AS2" s="5"/>
      <c r="AT2" s="5"/>
      <c r="AU2" s="5"/>
      <c r="AV2" s="5"/>
      <c r="AW2" s="15"/>
      <c r="AX2" s="15"/>
      <c r="AY2" s="5"/>
      <c r="AZ2" s="5"/>
      <c r="BA2" s="5"/>
      <c r="BB2" s="5"/>
      <c r="BC2" s="5"/>
      <c r="BD2" s="5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>
      <c r="A3" s="16" t="s">
        <v>2</v>
      </c>
      <c r="B3" s="17" t="s">
        <v>3</v>
      </c>
      <c r="C3" s="18">
        <v>45505.0</v>
      </c>
      <c r="H3" s="19"/>
      <c r="I3" s="17"/>
      <c r="J3" s="20">
        <v>45536.0</v>
      </c>
      <c r="Q3" s="17"/>
      <c r="R3" s="21">
        <v>45566.0</v>
      </c>
      <c r="S3" s="22"/>
      <c r="T3" s="22"/>
      <c r="U3" s="22"/>
      <c r="V3" s="22"/>
      <c r="W3" s="22"/>
      <c r="X3" s="23"/>
      <c r="Y3" s="21">
        <v>45597.0</v>
      </c>
      <c r="Z3" s="22"/>
      <c r="AA3" s="22"/>
      <c r="AB3" s="22"/>
      <c r="AC3" s="22"/>
      <c r="AD3" s="22"/>
      <c r="AE3" s="23"/>
      <c r="AF3" s="24" t="s">
        <v>4</v>
      </c>
      <c r="AG3" s="22"/>
      <c r="AH3" s="22"/>
      <c r="AI3" s="22"/>
      <c r="AJ3" s="22"/>
      <c r="AK3" s="22"/>
      <c r="AL3" s="23"/>
      <c r="AM3" s="25"/>
      <c r="AN3" s="25"/>
      <c r="AO3" s="26"/>
      <c r="AP3" s="13"/>
      <c r="AQ3" s="27">
        <v>45658.0</v>
      </c>
      <c r="AR3" s="25"/>
      <c r="AS3" s="26"/>
      <c r="AT3" s="13"/>
      <c r="AU3" s="25"/>
      <c r="AV3" s="25"/>
      <c r="AW3" s="28"/>
      <c r="AX3" s="13"/>
      <c r="AY3" s="25"/>
      <c r="AZ3" s="25"/>
      <c r="BA3" s="26"/>
      <c r="BB3" s="13"/>
      <c r="BC3" s="25"/>
      <c r="BD3" s="25"/>
      <c r="BE3" s="29"/>
      <c r="BF3" s="30"/>
      <c r="BG3" s="31"/>
      <c r="BH3" s="31"/>
      <c r="BI3" s="32"/>
      <c r="BJ3" s="31"/>
      <c r="BK3" s="31"/>
      <c r="BL3" s="31"/>
      <c r="BM3" s="33"/>
      <c r="BN3" s="34"/>
      <c r="BO3" s="33"/>
      <c r="BP3" s="35"/>
      <c r="BQ3" s="31"/>
      <c r="BR3" s="32"/>
      <c r="BS3" s="31"/>
      <c r="BT3" s="31"/>
      <c r="BU3" s="32"/>
      <c r="BV3" s="31"/>
      <c r="BW3" s="31"/>
      <c r="BX3" s="31"/>
      <c r="BY3" s="32"/>
      <c r="BZ3" s="31"/>
      <c r="CA3" s="31"/>
      <c r="CB3" s="31"/>
      <c r="CC3" s="36"/>
      <c r="CE3" s="4"/>
      <c r="CF3" s="4"/>
    </row>
    <row r="4">
      <c r="A4" s="37"/>
      <c r="B4" s="25"/>
      <c r="C4" s="38" t="s">
        <v>5</v>
      </c>
      <c r="D4" s="38" t="s">
        <v>6</v>
      </c>
      <c r="E4" s="38" t="s">
        <v>7</v>
      </c>
      <c r="F4" s="39" t="s">
        <v>8</v>
      </c>
      <c r="G4" s="39" t="s">
        <v>9</v>
      </c>
      <c r="H4" s="40" t="s">
        <v>10</v>
      </c>
      <c r="I4" s="40" t="s">
        <v>11</v>
      </c>
      <c r="J4" s="38" t="s">
        <v>5</v>
      </c>
      <c r="K4" s="38" t="s">
        <v>6</v>
      </c>
      <c r="L4" s="38" t="s">
        <v>7</v>
      </c>
      <c r="M4" s="38" t="s">
        <v>12</v>
      </c>
      <c r="N4" s="41" t="s">
        <v>13</v>
      </c>
      <c r="O4" s="41" t="s">
        <v>9</v>
      </c>
      <c r="P4" s="40" t="s">
        <v>10</v>
      </c>
      <c r="Q4" s="40" t="s">
        <v>11</v>
      </c>
      <c r="R4" s="38" t="s">
        <v>5</v>
      </c>
      <c r="S4" s="38" t="s">
        <v>6</v>
      </c>
      <c r="T4" s="38" t="s">
        <v>7</v>
      </c>
      <c r="U4" s="41" t="s">
        <v>8</v>
      </c>
      <c r="V4" s="41" t="s">
        <v>9</v>
      </c>
      <c r="W4" s="40" t="s">
        <v>10</v>
      </c>
      <c r="X4" s="40" t="s">
        <v>11</v>
      </c>
      <c r="Y4" s="38" t="s">
        <v>5</v>
      </c>
      <c r="Z4" s="38" t="s">
        <v>6</v>
      </c>
      <c r="AA4" s="38" t="s">
        <v>7</v>
      </c>
      <c r="AB4" s="41" t="s">
        <v>13</v>
      </c>
      <c r="AC4" s="41" t="s">
        <v>9</v>
      </c>
      <c r="AD4" s="40" t="s">
        <v>10</v>
      </c>
      <c r="AE4" s="40" t="s">
        <v>11</v>
      </c>
      <c r="AF4" s="38" t="s">
        <v>5</v>
      </c>
      <c r="AG4" s="38" t="s">
        <v>6</v>
      </c>
      <c r="AH4" s="38" t="s">
        <v>7</v>
      </c>
      <c r="AI4" s="41" t="s">
        <v>13</v>
      </c>
      <c r="AJ4" s="41" t="s">
        <v>9</v>
      </c>
      <c r="AK4" s="40" t="s">
        <v>10</v>
      </c>
      <c r="AL4" s="40" t="s">
        <v>11</v>
      </c>
      <c r="AM4" s="38" t="s">
        <v>5</v>
      </c>
      <c r="AN4" s="38" t="s">
        <v>6</v>
      </c>
      <c r="AO4" s="38" t="s">
        <v>7</v>
      </c>
      <c r="AP4" s="42" t="s">
        <v>14</v>
      </c>
      <c r="AQ4" s="41" t="s">
        <v>15</v>
      </c>
      <c r="AR4" s="40" t="s">
        <v>10</v>
      </c>
      <c r="AS4" s="40" t="s">
        <v>11</v>
      </c>
      <c r="AT4" s="43"/>
      <c r="AU4" s="44"/>
      <c r="AV4" s="44"/>
      <c r="AW4" s="45"/>
      <c r="AX4" s="46"/>
      <c r="AY4" s="44"/>
      <c r="AZ4" s="44"/>
      <c r="BA4" s="47"/>
      <c r="BB4" s="48"/>
      <c r="BC4" s="44"/>
      <c r="BD4" s="44"/>
      <c r="BE4" s="49"/>
      <c r="BF4" s="49"/>
      <c r="BG4" s="50"/>
      <c r="BH4" s="50"/>
      <c r="BI4" s="51"/>
      <c r="BJ4" s="51"/>
      <c r="BK4" s="52"/>
      <c r="BL4" s="52"/>
      <c r="BM4" s="53"/>
      <c r="BN4" s="54"/>
      <c r="BO4" s="55"/>
      <c r="BP4" s="55"/>
      <c r="BQ4" s="53"/>
      <c r="BR4" s="54"/>
      <c r="BS4" s="55"/>
      <c r="BT4" s="55"/>
      <c r="BU4" s="53"/>
      <c r="BV4" s="53"/>
      <c r="BW4" s="56"/>
      <c r="BX4" s="56"/>
      <c r="BY4" s="53"/>
      <c r="BZ4" s="53"/>
      <c r="CA4" s="56"/>
      <c r="CB4" s="56"/>
      <c r="CC4" s="53"/>
      <c r="CD4" s="53"/>
      <c r="CE4" s="56"/>
      <c r="CF4" s="56"/>
    </row>
    <row r="5">
      <c r="A5" s="37"/>
      <c r="B5" s="47" t="s">
        <v>16</v>
      </c>
      <c r="C5" s="57">
        <v>12.0</v>
      </c>
      <c r="D5" s="57">
        <v>2.0</v>
      </c>
      <c r="E5" s="43">
        <v>7.0</v>
      </c>
      <c r="F5" s="43">
        <f t="shared" ref="F5:F41" si="1">C5+D5</f>
        <v>14</v>
      </c>
      <c r="G5" s="43">
        <f t="shared" ref="G5:G41" si="2">E5</f>
        <v>7</v>
      </c>
      <c r="H5" s="58">
        <f t="shared" ref="H5:H41" si="3">F5/14*100</f>
        <v>100</v>
      </c>
      <c r="I5" s="58">
        <f t="shared" ref="I5:I41" si="4">G5/7*100</f>
        <v>100</v>
      </c>
      <c r="J5" s="59">
        <v>16.0</v>
      </c>
      <c r="K5" s="59">
        <v>4.0</v>
      </c>
      <c r="L5" s="59">
        <v>12.0</v>
      </c>
      <c r="M5" s="48">
        <f t="shared" ref="M5:M41" si="5">J5+K5+L5</f>
        <v>32</v>
      </c>
      <c r="N5" s="48">
        <f t="shared" ref="N5:N41" si="6">F5+J5+K5</f>
        <v>34</v>
      </c>
      <c r="O5" s="48">
        <f t="shared" ref="O5:O41" si="7">G5+L5</f>
        <v>19</v>
      </c>
      <c r="P5" s="47">
        <f t="shared" ref="P5:P41" si="8">N5/34*100</f>
        <v>100</v>
      </c>
      <c r="Q5" s="48">
        <f t="shared" ref="Q5:Q41" si="9">O5/19*100</f>
        <v>100</v>
      </c>
      <c r="R5" s="59">
        <v>12.0</v>
      </c>
      <c r="S5" s="59">
        <v>3.0</v>
      </c>
      <c r="T5" s="59">
        <v>16.0</v>
      </c>
      <c r="U5" s="48">
        <f t="shared" ref="U5:U41" si="10">N5+R5+S5</f>
        <v>49</v>
      </c>
      <c r="V5" s="48">
        <f t="shared" ref="V5:V41" si="11">O5+T5</f>
        <v>35</v>
      </c>
      <c r="W5" s="48">
        <f t="shared" ref="W5:W41" si="12">U5/49*100</f>
        <v>100</v>
      </c>
      <c r="X5" s="59">
        <f t="shared" ref="X5:X41" si="13">V5/35*100</f>
        <v>100</v>
      </c>
      <c r="Y5" s="59">
        <v>10.0</v>
      </c>
      <c r="Z5" s="59">
        <v>3.0</v>
      </c>
      <c r="AA5" s="59">
        <v>12.0</v>
      </c>
      <c r="AB5" s="48">
        <f t="shared" ref="AB5:AB41" si="14">U5+Y5+Z5</f>
        <v>62</v>
      </c>
      <c r="AC5" s="48">
        <f t="shared" ref="AC5:AC41" si="15">V5+AA5</f>
        <v>47</v>
      </c>
      <c r="AD5" s="48">
        <f t="shared" ref="AD5:AD41" si="16">AB5/62*100</f>
        <v>100</v>
      </c>
      <c r="AE5" s="48">
        <f t="shared" ref="AE5:AE41" si="17">AC5/47*100</f>
        <v>100</v>
      </c>
      <c r="AF5" s="59">
        <v>13.0</v>
      </c>
      <c r="AG5" s="59">
        <v>2.0</v>
      </c>
      <c r="AH5" s="60">
        <v>9.0</v>
      </c>
      <c r="AI5" s="61">
        <f t="shared" ref="AI5:AI41" si="18">AB5+AF5+AG5</f>
        <v>77</v>
      </c>
      <c r="AJ5" s="61">
        <f t="shared" ref="AJ5:AJ41" si="19">AC5+AH5</f>
        <v>56</v>
      </c>
      <c r="AK5" s="61">
        <f t="shared" ref="AK5:AK41" si="20">AI5/77*100</f>
        <v>100</v>
      </c>
      <c r="AL5" s="61">
        <f t="shared" ref="AL5:AL41" si="21">AJ5/56*100</f>
        <v>100</v>
      </c>
      <c r="AM5" s="60">
        <v>4.0</v>
      </c>
      <c r="AN5" s="60">
        <v>3.0</v>
      </c>
      <c r="AO5" s="60">
        <v>7.0</v>
      </c>
      <c r="AP5" s="62">
        <f t="shared" ref="AP5:AP41" si="22">AI5+AM5+AN5</f>
        <v>84</v>
      </c>
      <c r="AQ5" s="61">
        <f t="shared" ref="AQ5:AQ41" si="23">AJ5+AO5</f>
        <v>63</v>
      </c>
      <c r="AR5" s="61">
        <f t="shared" ref="AR5:AR41" si="24">AP5/84*100</f>
        <v>100</v>
      </c>
      <c r="AS5" s="61">
        <f t="shared" ref="AS5:AS41" si="25">AQ5/63*100</f>
        <v>100</v>
      </c>
      <c r="AT5" s="61"/>
      <c r="AU5" s="61"/>
      <c r="AV5" s="61"/>
      <c r="AW5" s="63"/>
      <c r="AX5" s="63"/>
      <c r="AY5" s="63"/>
      <c r="AZ5" s="64"/>
      <c r="BA5" s="65"/>
      <c r="BB5" s="65"/>
      <c r="BC5" s="65"/>
      <c r="BD5" s="65"/>
      <c r="BE5" s="65"/>
      <c r="BF5" s="65"/>
      <c r="BG5" s="66"/>
      <c r="BH5" s="65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7"/>
      <c r="CD5" s="67"/>
      <c r="CE5" s="67"/>
      <c r="CF5" s="67"/>
    </row>
    <row r="6">
      <c r="A6" s="68">
        <v>1.0</v>
      </c>
      <c r="B6" s="69" t="s">
        <v>17</v>
      </c>
      <c r="C6" s="57">
        <v>12.0</v>
      </c>
      <c r="D6" s="57">
        <v>2.0</v>
      </c>
      <c r="E6" s="10">
        <v>7.0</v>
      </c>
      <c r="F6" s="43">
        <f t="shared" si="1"/>
        <v>14</v>
      </c>
      <c r="G6" s="43">
        <f t="shared" si="2"/>
        <v>7</v>
      </c>
      <c r="H6" s="58">
        <f t="shared" si="3"/>
        <v>100</v>
      </c>
      <c r="I6" s="58">
        <f t="shared" si="4"/>
        <v>100</v>
      </c>
      <c r="J6" s="70">
        <v>14.0</v>
      </c>
      <c r="K6" s="70">
        <v>2.0</v>
      </c>
      <c r="L6" s="70">
        <v>10.0</v>
      </c>
      <c r="M6" s="71">
        <f t="shared" si="5"/>
        <v>26</v>
      </c>
      <c r="N6" s="48">
        <f t="shared" si="6"/>
        <v>30</v>
      </c>
      <c r="O6" s="48">
        <f t="shared" si="7"/>
        <v>17</v>
      </c>
      <c r="P6" s="47">
        <f t="shared" si="8"/>
        <v>88.23529412</v>
      </c>
      <c r="Q6" s="48">
        <f t="shared" si="9"/>
        <v>89.47368421</v>
      </c>
      <c r="R6" s="72">
        <v>10.0</v>
      </c>
      <c r="S6" s="72">
        <v>2.0</v>
      </c>
      <c r="T6" s="70">
        <v>16.0</v>
      </c>
      <c r="U6" s="48">
        <f t="shared" si="10"/>
        <v>42</v>
      </c>
      <c r="V6" s="48">
        <f t="shared" si="11"/>
        <v>33</v>
      </c>
      <c r="W6" s="48">
        <f t="shared" si="12"/>
        <v>85.71428571</v>
      </c>
      <c r="X6" s="59">
        <f t="shared" si="13"/>
        <v>94.28571429</v>
      </c>
      <c r="Y6" s="70">
        <v>9.0</v>
      </c>
      <c r="Z6" s="70">
        <v>3.0</v>
      </c>
      <c r="AA6" s="72">
        <v>10.0</v>
      </c>
      <c r="AB6" s="48">
        <f t="shared" si="14"/>
        <v>54</v>
      </c>
      <c r="AC6" s="48">
        <f t="shared" si="15"/>
        <v>43</v>
      </c>
      <c r="AD6" s="48">
        <f t="shared" si="16"/>
        <v>87.09677419</v>
      </c>
      <c r="AE6" s="48">
        <f t="shared" si="17"/>
        <v>91.4893617</v>
      </c>
      <c r="AF6" s="70">
        <v>13.0</v>
      </c>
      <c r="AG6" s="72">
        <v>2.0</v>
      </c>
      <c r="AH6" s="73">
        <v>9.0</v>
      </c>
      <c r="AI6" s="61">
        <f t="shared" si="18"/>
        <v>69</v>
      </c>
      <c r="AJ6" s="61">
        <f t="shared" si="19"/>
        <v>52</v>
      </c>
      <c r="AK6" s="61">
        <f t="shared" si="20"/>
        <v>89.61038961</v>
      </c>
      <c r="AL6" s="61">
        <f t="shared" si="21"/>
        <v>92.85714286</v>
      </c>
      <c r="AM6" s="74">
        <v>2.0</v>
      </c>
      <c r="AN6" s="75">
        <v>3.0</v>
      </c>
      <c r="AO6" s="73">
        <v>7.0</v>
      </c>
      <c r="AP6" s="62">
        <f t="shared" si="22"/>
        <v>74</v>
      </c>
      <c r="AQ6" s="61">
        <f t="shared" si="23"/>
        <v>59</v>
      </c>
      <c r="AR6" s="61">
        <f t="shared" si="24"/>
        <v>88.0952381</v>
      </c>
      <c r="AS6" s="61">
        <f t="shared" si="25"/>
        <v>93.65079365</v>
      </c>
      <c r="AT6" s="76"/>
      <c r="AU6" s="77"/>
      <c r="AV6" s="77"/>
      <c r="AW6" s="78"/>
      <c r="AX6" s="78"/>
      <c r="AY6" s="78"/>
      <c r="AZ6" s="76"/>
      <c r="BA6" s="79"/>
      <c r="BB6" s="80"/>
      <c r="BC6" s="81"/>
      <c r="BD6" s="82"/>
      <c r="BE6" s="73"/>
      <c r="BF6" s="73"/>
      <c r="BG6" s="83"/>
      <c r="BH6" s="82"/>
      <c r="BI6" s="84"/>
      <c r="BJ6" s="85"/>
      <c r="BK6" s="83"/>
      <c r="BL6" s="86"/>
      <c r="BM6" s="87"/>
      <c r="BN6" s="87"/>
      <c r="BO6" s="83"/>
      <c r="BP6" s="82"/>
      <c r="BQ6" s="88"/>
      <c r="BR6" s="87"/>
      <c r="BS6" s="89"/>
      <c r="BT6" s="82"/>
      <c r="BU6" s="87"/>
      <c r="BV6" s="87"/>
      <c r="BW6" s="89"/>
      <c r="BX6" s="82"/>
      <c r="BY6" s="87"/>
      <c r="BZ6" s="87"/>
      <c r="CA6" s="89"/>
      <c r="CB6" s="82"/>
      <c r="CC6" s="67"/>
      <c r="CD6" s="67"/>
      <c r="CE6" s="90"/>
      <c r="CF6" s="90"/>
    </row>
    <row r="7">
      <c r="A7" s="68">
        <v>2.0</v>
      </c>
      <c r="B7" s="69" t="s">
        <v>18</v>
      </c>
      <c r="C7" s="57">
        <v>9.0</v>
      </c>
      <c r="D7" s="57">
        <v>1.0</v>
      </c>
      <c r="E7" s="10">
        <v>3.0</v>
      </c>
      <c r="F7" s="43">
        <f t="shared" si="1"/>
        <v>10</v>
      </c>
      <c r="G7" s="43">
        <f t="shared" si="2"/>
        <v>3</v>
      </c>
      <c r="H7" s="58">
        <f t="shared" si="3"/>
        <v>71.42857143</v>
      </c>
      <c r="I7" s="58">
        <f t="shared" si="4"/>
        <v>42.85714286</v>
      </c>
      <c r="J7" s="70">
        <v>14.0</v>
      </c>
      <c r="K7" s="70">
        <v>4.0</v>
      </c>
      <c r="L7" s="70">
        <v>12.0</v>
      </c>
      <c r="M7" s="71">
        <f t="shared" si="5"/>
        <v>30</v>
      </c>
      <c r="N7" s="48">
        <f t="shared" si="6"/>
        <v>28</v>
      </c>
      <c r="O7" s="48">
        <f t="shared" si="7"/>
        <v>15</v>
      </c>
      <c r="P7" s="47">
        <f t="shared" si="8"/>
        <v>82.35294118</v>
      </c>
      <c r="Q7" s="48">
        <f t="shared" si="9"/>
        <v>78.94736842</v>
      </c>
      <c r="R7" s="72">
        <v>12.0</v>
      </c>
      <c r="S7" s="72">
        <v>2.0</v>
      </c>
      <c r="T7" s="70">
        <v>16.0</v>
      </c>
      <c r="U7" s="48">
        <f t="shared" si="10"/>
        <v>42</v>
      </c>
      <c r="V7" s="48">
        <f t="shared" si="11"/>
        <v>31</v>
      </c>
      <c r="W7" s="48">
        <f t="shared" si="12"/>
        <v>85.71428571</v>
      </c>
      <c r="X7" s="59">
        <f t="shared" si="13"/>
        <v>88.57142857</v>
      </c>
      <c r="Y7" s="70">
        <v>10.0</v>
      </c>
      <c r="Z7" s="70">
        <v>3.0</v>
      </c>
      <c r="AA7" s="72">
        <v>10.0</v>
      </c>
      <c r="AB7" s="48">
        <f t="shared" si="14"/>
        <v>55</v>
      </c>
      <c r="AC7" s="48">
        <f t="shared" si="15"/>
        <v>41</v>
      </c>
      <c r="AD7" s="48">
        <f t="shared" si="16"/>
        <v>88.70967742</v>
      </c>
      <c r="AE7" s="48">
        <f t="shared" si="17"/>
        <v>87.23404255</v>
      </c>
      <c r="AF7" s="70">
        <v>9.0</v>
      </c>
      <c r="AG7" s="72">
        <v>2.0</v>
      </c>
      <c r="AH7" s="73">
        <v>4.0</v>
      </c>
      <c r="AI7" s="61">
        <f t="shared" si="18"/>
        <v>66</v>
      </c>
      <c r="AJ7" s="61">
        <f t="shared" si="19"/>
        <v>45</v>
      </c>
      <c r="AK7" s="61">
        <f t="shared" si="20"/>
        <v>85.71428571</v>
      </c>
      <c r="AL7" s="61">
        <f t="shared" si="21"/>
        <v>80.35714286</v>
      </c>
      <c r="AM7" s="74">
        <v>4.0</v>
      </c>
      <c r="AN7" s="75">
        <v>3.0</v>
      </c>
      <c r="AO7" s="73">
        <v>7.0</v>
      </c>
      <c r="AP7" s="62">
        <f t="shared" si="22"/>
        <v>73</v>
      </c>
      <c r="AQ7" s="61">
        <f t="shared" si="23"/>
        <v>52</v>
      </c>
      <c r="AR7" s="61">
        <f t="shared" si="24"/>
        <v>86.9047619</v>
      </c>
      <c r="AS7" s="61">
        <f t="shared" si="25"/>
        <v>82.53968254</v>
      </c>
      <c r="AT7" s="76"/>
      <c r="AU7" s="77"/>
      <c r="AV7" s="77"/>
      <c r="AW7" s="78"/>
      <c r="AX7" s="78"/>
      <c r="AY7" s="78"/>
      <c r="AZ7" s="76"/>
      <c r="BA7" s="91"/>
      <c r="BB7" s="92"/>
      <c r="BC7" s="93"/>
      <c r="BD7" s="94"/>
      <c r="BE7" s="73"/>
      <c r="BF7" s="73"/>
      <c r="BG7" s="83"/>
      <c r="BH7" s="82"/>
      <c r="BI7" s="84"/>
      <c r="BJ7" s="85"/>
      <c r="BK7" s="83"/>
      <c r="BL7" s="86"/>
      <c r="BM7" s="87"/>
      <c r="BN7" s="87"/>
      <c r="BO7" s="83"/>
      <c r="BP7" s="82"/>
      <c r="BQ7" s="87"/>
      <c r="BR7" s="87"/>
      <c r="BS7" s="89"/>
      <c r="BT7" s="82"/>
      <c r="BU7" s="87"/>
      <c r="BV7" s="87"/>
      <c r="BW7" s="89"/>
      <c r="BX7" s="82"/>
      <c r="BY7" s="87"/>
      <c r="BZ7" s="87"/>
      <c r="CA7" s="89"/>
      <c r="CB7" s="82"/>
      <c r="CC7" s="67"/>
      <c r="CD7" s="67"/>
      <c r="CE7" s="90"/>
      <c r="CF7" s="90"/>
    </row>
    <row r="8">
      <c r="A8" s="68">
        <v>3.0</v>
      </c>
      <c r="B8" s="69" t="s">
        <v>19</v>
      </c>
      <c r="C8" s="57">
        <v>12.0</v>
      </c>
      <c r="D8" s="57">
        <v>2.0</v>
      </c>
      <c r="E8" s="10">
        <v>5.0</v>
      </c>
      <c r="F8" s="43">
        <f t="shared" si="1"/>
        <v>14</v>
      </c>
      <c r="G8" s="43">
        <f t="shared" si="2"/>
        <v>5</v>
      </c>
      <c r="H8" s="58">
        <f t="shared" si="3"/>
        <v>100</v>
      </c>
      <c r="I8" s="58">
        <f t="shared" si="4"/>
        <v>71.42857143</v>
      </c>
      <c r="J8" s="70">
        <v>15.0</v>
      </c>
      <c r="K8" s="70">
        <v>4.0</v>
      </c>
      <c r="L8" s="70">
        <v>12.0</v>
      </c>
      <c r="M8" s="71">
        <f t="shared" si="5"/>
        <v>31</v>
      </c>
      <c r="N8" s="48">
        <f t="shared" si="6"/>
        <v>33</v>
      </c>
      <c r="O8" s="48">
        <f t="shared" si="7"/>
        <v>17</v>
      </c>
      <c r="P8" s="47">
        <f t="shared" si="8"/>
        <v>97.05882353</v>
      </c>
      <c r="Q8" s="48">
        <f t="shared" si="9"/>
        <v>89.47368421</v>
      </c>
      <c r="R8" s="72">
        <v>8.0</v>
      </c>
      <c r="S8" s="72">
        <v>2.0</v>
      </c>
      <c r="T8" s="70">
        <v>16.0</v>
      </c>
      <c r="U8" s="48">
        <f t="shared" si="10"/>
        <v>43</v>
      </c>
      <c r="V8" s="48">
        <f t="shared" si="11"/>
        <v>33</v>
      </c>
      <c r="W8" s="48">
        <f t="shared" si="12"/>
        <v>87.75510204</v>
      </c>
      <c r="X8" s="59">
        <f t="shared" si="13"/>
        <v>94.28571429</v>
      </c>
      <c r="Y8" s="70">
        <v>10.0</v>
      </c>
      <c r="Z8" s="70">
        <v>3.0</v>
      </c>
      <c r="AA8" s="72">
        <v>12.0</v>
      </c>
      <c r="AB8" s="48">
        <f t="shared" si="14"/>
        <v>56</v>
      </c>
      <c r="AC8" s="48">
        <f t="shared" si="15"/>
        <v>45</v>
      </c>
      <c r="AD8" s="48">
        <f t="shared" si="16"/>
        <v>90.32258065</v>
      </c>
      <c r="AE8" s="48">
        <f t="shared" si="17"/>
        <v>95.74468085</v>
      </c>
      <c r="AF8" s="70">
        <v>10.0</v>
      </c>
      <c r="AG8" s="72">
        <v>1.0</v>
      </c>
      <c r="AH8" s="73">
        <v>5.0</v>
      </c>
      <c r="AI8" s="61">
        <f t="shared" si="18"/>
        <v>67</v>
      </c>
      <c r="AJ8" s="61">
        <f t="shared" si="19"/>
        <v>50</v>
      </c>
      <c r="AK8" s="61">
        <f t="shared" si="20"/>
        <v>87.01298701</v>
      </c>
      <c r="AL8" s="61">
        <f t="shared" si="21"/>
        <v>89.28571429</v>
      </c>
      <c r="AM8" s="74">
        <v>2.0</v>
      </c>
      <c r="AN8" s="75">
        <v>3.0</v>
      </c>
      <c r="AO8" s="73">
        <v>3.0</v>
      </c>
      <c r="AP8" s="62">
        <f t="shared" si="22"/>
        <v>72</v>
      </c>
      <c r="AQ8" s="61">
        <f t="shared" si="23"/>
        <v>53</v>
      </c>
      <c r="AR8" s="61">
        <f t="shared" si="24"/>
        <v>85.71428571</v>
      </c>
      <c r="AS8" s="61">
        <f t="shared" si="25"/>
        <v>84.12698413</v>
      </c>
      <c r="AT8" s="76"/>
      <c r="AU8" s="77"/>
      <c r="AV8" s="77"/>
      <c r="AW8" s="78"/>
      <c r="AX8" s="78"/>
      <c r="AY8" s="78"/>
      <c r="AZ8" s="76"/>
      <c r="BA8" s="91"/>
      <c r="BB8" s="92"/>
      <c r="BC8" s="93"/>
      <c r="BD8" s="94"/>
      <c r="BE8" s="73"/>
      <c r="BF8" s="73"/>
      <c r="BG8" s="83"/>
      <c r="BH8" s="82"/>
      <c r="BI8" s="84"/>
      <c r="BJ8" s="85"/>
      <c r="BK8" s="83"/>
      <c r="BL8" s="86"/>
      <c r="BM8" s="87"/>
      <c r="BN8" s="87"/>
      <c r="BO8" s="83"/>
      <c r="BP8" s="82"/>
      <c r="BQ8" s="87"/>
      <c r="BR8" s="87"/>
      <c r="BS8" s="89"/>
      <c r="BT8" s="82"/>
      <c r="BU8" s="87"/>
      <c r="BV8" s="87"/>
      <c r="BW8" s="89"/>
      <c r="BX8" s="82"/>
      <c r="BY8" s="87"/>
      <c r="BZ8" s="87"/>
      <c r="CA8" s="89"/>
      <c r="CB8" s="82"/>
      <c r="CC8" s="67"/>
      <c r="CD8" s="67"/>
      <c r="CE8" s="90"/>
      <c r="CF8" s="90"/>
    </row>
    <row r="9">
      <c r="A9" s="68">
        <v>4.0</v>
      </c>
      <c r="B9" s="69" t="s">
        <v>20</v>
      </c>
      <c r="C9" s="57">
        <v>11.0</v>
      </c>
      <c r="D9" s="57">
        <v>2.0</v>
      </c>
      <c r="E9" s="10">
        <v>7.0</v>
      </c>
      <c r="F9" s="43">
        <f t="shared" si="1"/>
        <v>13</v>
      </c>
      <c r="G9" s="43">
        <f t="shared" si="2"/>
        <v>7</v>
      </c>
      <c r="H9" s="58">
        <f t="shared" si="3"/>
        <v>92.85714286</v>
      </c>
      <c r="I9" s="58">
        <f t="shared" si="4"/>
        <v>100</v>
      </c>
      <c r="J9" s="70">
        <v>11.0</v>
      </c>
      <c r="K9" s="70">
        <v>4.0</v>
      </c>
      <c r="L9" s="70">
        <v>8.0</v>
      </c>
      <c r="M9" s="71">
        <f t="shared" si="5"/>
        <v>23</v>
      </c>
      <c r="N9" s="48">
        <f t="shared" si="6"/>
        <v>28</v>
      </c>
      <c r="O9" s="48">
        <f t="shared" si="7"/>
        <v>15</v>
      </c>
      <c r="P9" s="47">
        <f t="shared" si="8"/>
        <v>82.35294118</v>
      </c>
      <c r="Q9" s="48">
        <f t="shared" si="9"/>
        <v>78.94736842</v>
      </c>
      <c r="R9" s="72">
        <v>6.0</v>
      </c>
      <c r="S9" s="72">
        <v>2.0</v>
      </c>
      <c r="T9" s="70">
        <v>11.0</v>
      </c>
      <c r="U9" s="48">
        <f t="shared" si="10"/>
        <v>36</v>
      </c>
      <c r="V9" s="48">
        <f t="shared" si="11"/>
        <v>26</v>
      </c>
      <c r="W9" s="48">
        <f t="shared" si="12"/>
        <v>73.46938776</v>
      </c>
      <c r="X9" s="59">
        <f t="shared" si="13"/>
        <v>74.28571429</v>
      </c>
      <c r="Y9" s="70">
        <v>8.0</v>
      </c>
      <c r="Z9" s="70">
        <v>3.0</v>
      </c>
      <c r="AA9" s="72">
        <v>10.0</v>
      </c>
      <c r="AB9" s="48">
        <f t="shared" si="14"/>
        <v>47</v>
      </c>
      <c r="AC9" s="48">
        <f t="shared" si="15"/>
        <v>36</v>
      </c>
      <c r="AD9" s="48">
        <f t="shared" si="16"/>
        <v>75.80645161</v>
      </c>
      <c r="AE9" s="48">
        <f t="shared" si="17"/>
        <v>76.59574468</v>
      </c>
      <c r="AF9" s="70">
        <v>11.0</v>
      </c>
      <c r="AG9" s="72">
        <v>1.0</v>
      </c>
      <c r="AH9" s="73">
        <v>5.0</v>
      </c>
      <c r="AI9" s="61">
        <f t="shared" si="18"/>
        <v>59</v>
      </c>
      <c r="AJ9" s="61">
        <f t="shared" si="19"/>
        <v>41</v>
      </c>
      <c r="AK9" s="61">
        <f t="shared" si="20"/>
        <v>76.62337662</v>
      </c>
      <c r="AL9" s="61">
        <f t="shared" si="21"/>
        <v>73.21428571</v>
      </c>
      <c r="AM9" s="74">
        <v>3.0</v>
      </c>
      <c r="AN9" s="75">
        <v>3.0</v>
      </c>
      <c r="AO9" s="73">
        <v>7.0</v>
      </c>
      <c r="AP9" s="62">
        <f t="shared" si="22"/>
        <v>65</v>
      </c>
      <c r="AQ9" s="61">
        <f t="shared" si="23"/>
        <v>48</v>
      </c>
      <c r="AR9" s="61">
        <f t="shared" si="24"/>
        <v>77.38095238</v>
      </c>
      <c r="AS9" s="61">
        <f t="shared" si="25"/>
        <v>76.19047619</v>
      </c>
      <c r="AT9" s="76"/>
      <c r="AU9" s="77"/>
      <c r="AV9" s="77"/>
      <c r="AW9" s="78"/>
      <c r="AX9" s="78"/>
      <c r="AY9" s="78"/>
      <c r="AZ9" s="76"/>
      <c r="BA9" s="91"/>
      <c r="BB9" s="92"/>
      <c r="BC9" s="93"/>
      <c r="BD9" s="94"/>
      <c r="BE9" s="73"/>
      <c r="BF9" s="73"/>
      <c r="BG9" s="83"/>
      <c r="BH9" s="82"/>
      <c r="BI9" s="84"/>
      <c r="BJ9" s="85"/>
      <c r="BK9" s="83"/>
      <c r="BL9" s="86"/>
      <c r="BM9" s="87"/>
      <c r="BN9" s="87"/>
      <c r="BO9" s="83"/>
      <c r="BP9" s="82"/>
      <c r="BQ9" s="87"/>
      <c r="BR9" s="87"/>
      <c r="BS9" s="89"/>
      <c r="BT9" s="82"/>
      <c r="BU9" s="87"/>
      <c r="BV9" s="87"/>
      <c r="BW9" s="89"/>
      <c r="BX9" s="82"/>
      <c r="BY9" s="87"/>
      <c r="BZ9" s="87"/>
      <c r="CA9" s="89"/>
      <c r="CB9" s="82"/>
      <c r="CC9" s="67"/>
      <c r="CD9" s="67"/>
      <c r="CE9" s="90"/>
      <c r="CF9" s="90"/>
    </row>
    <row r="10">
      <c r="A10" s="68">
        <v>5.0</v>
      </c>
      <c r="B10" s="69" t="s">
        <v>21</v>
      </c>
      <c r="C10" s="57">
        <v>12.0</v>
      </c>
      <c r="D10" s="57">
        <v>2.0</v>
      </c>
      <c r="E10" s="10">
        <v>7.0</v>
      </c>
      <c r="F10" s="43">
        <f t="shared" si="1"/>
        <v>14</v>
      </c>
      <c r="G10" s="43">
        <f t="shared" si="2"/>
        <v>7</v>
      </c>
      <c r="H10" s="58">
        <f t="shared" si="3"/>
        <v>100</v>
      </c>
      <c r="I10" s="58">
        <f t="shared" si="4"/>
        <v>100</v>
      </c>
      <c r="J10" s="70">
        <v>15.0</v>
      </c>
      <c r="K10" s="70">
        <v>4.0</v>
      </c>
      <c r="L10" s="70">
        <v>12.0</v>
      </c>
      <c r="M10" s="71">
        <f t="shared" si="5"/>
        <v>31</v>
      </c>
      <c r="N10" s="48">
        <f t="shared" si="6"/>
        <v>33</v>
      </c>
      <c r="O10" s="48">
        <f t="shared" si="7"/>
        <v>19</v>
      </c>
      <c r="P10" s="47">
        <f t="shared" si="8"/>
        <v>97.05882353</v>
      </c>
      <c r="Q10" s="48">
        <f t="shared" si="9"/>
        <v>100</v>
      </c>
      <c r="R10" s="72">
        <v>8.0</v>
      </c>
      <c r="S10" s="72">
        <v>2.0</v>
      </c>
      <c r="T10" s="70">
        <v>16.0</v>
      </c>
      <c r="U10" s="48">
        <f t="shared" si="10"/>
        <v>43</v>
      </c>
      <c r="V10" s="48">
        <f t="shared" si="11"/>
        <v>35</v>
      </c>
      <c r="W10" s="48">
        <f t="shared" si="12"/>
        <v>87.75510204</v>
      </c>
      <c r="X10" s="59">
        <f t="shared" si="13"/>
        <v>100</v>
      </c>
      <c r="Y10" s="70">
        <v>10.0</v>
      </c>
      <c r="Z10" s="70">
        <v>3.0</v>
      </c>
      <c r="AA10" s="72">
        <v>10.0</v>
      </c>
      <c r="AB10" s="48">
        <f t="shared" si="14"/>
        <v>56</v>
      </c>
      <c r="AC10" s="48">
        <f t="shared" si="15"/>
        <v>45</v>
      </c>
      <c r="AD10" s="48">
        <f t="shared" si="16"/>
        <v>90.32258065</v>
      </c>
      <c r="AE10" s="48">
        <f t="shared" si="17"/>
        <v>95.74468085</v>
      </c>
      <c r="AF10" s="70">
        <v>10.0</v>
      </c>
      <c r="AG10" s="72">
        <v>2.0</v>
      </c>
      <c r="AH10" s="73">
        <v>9.0</v>
      </c>
      <c r="AI10" s="61">
        <f t="shared" si="18"/>
        <v>68</v>
      </c>
      <c r="AJ10" s="61">
        <f t="shared" si="19"/>
        <v>54</v>
      </c>
      <c r="AK10" s="61">
        <f t="shared" si="20"/>
        <v>88.31168831</v>
      </c>
      <c r="AL10" s="61">
        <f t="shared" si="21"/>
        <v>96.42857143</v>
      </c>
      <c r="AM10" s="74">
        <v>3.0</v>
      </c>
      <c r="AN10" s="75">
        <v>3.0</v>
      </c>
      <c r="AO10" s="73">
        <v>5.0</v>
      </c>
      <c r="AP10" s="62">
        <f t="shared" si="22"/>
        <v>74</v>
      </c>
      <c r="AQ10" s="61">
        <f t="shared" si="23"/>
        <v>59</v>
      </c>
      <c r="AR10" s="61">
        <f t="shared" si="24"/>
        <v>88.0952381</v>
      </c>
      <c r="AS10" s="61">
        <f t="shared" si="25"/>
        <v>93.65079365</v>
      </c>
      <c r="AT10" s="76"/>
      <c r="AU10" s="77"/>
      <c r="AV10" s="77"/>
      <c r="AW10" s="78"/>
      <c r="AX10" s="78"/>
      <c r="AY10" s="78"/>
      <c r="AZ10" s="76"/>
      <c r="BA10" s="91"/>
      <c r="BB10" s="92"/>
      <c r="BC10" s="93"/>
      <c r="BD10" s="94"/>
      <c r="BE10" s="73"/>
      <c r="BF10" s="73"/>
      <c r="BG10" s="83"/>
      <c r="BH10" s="82"/>
      <c r="BI10" s="84"/>
      <c r="BJ10" s="85"/>
      <c r="BK10" s="83"/>
      <c r="BL10" s="86"/>
      <c r="BM10" s="87"/>
      <c r="BN10" s="87"/>
      <c r="BO10" s="83"/>
      <c r="BP10" s="82"/>
      <c r="BQ10" s="87"/>
      <c r="BR10" s="87"/>
      <c r="BS10" s="89"/>
      <c r="BT10" s="82"/>
      <c r="BU10" s="87"/>
      <c r="BV10" s="87"/>
      <c r="BW10" s="89"/>
      <c r="BX10" s="82"/>
      <c r="BY10" s="87"/>
      <c r="BZ10" s="87"/>
      <c r="CA10" s="89"/>
      <c r="CB10" s="82"/>
      <c r="CC10" s="67"/>
      <c r="CD10" s="67"/>
      <c r="CE10" s="90"/>
      <c r="CF10" s="90"/>
    </row>
    <row r="11">
      <c r="A11" s="68">
        <v>6.0</v>
      </c>
      <c r="B11" s="69" t="s">
        <v>22</v>
      </c>
      <c r="C11" s="57">
        <v>9.0</v>
      </c>
      <c r="D11" s="57">
        <v>1.0</v>
      </c>
      <c r="E11" s="10">
        <v>5.0</v>
      </c>
      <c r="F11" s="43">
        <f t="shared" si="1"/>
        <v>10</v>
      </c>
      <c r="G11" s="43">
        <f t="shared" si="2"/>
        <v>5</v>
      </c>
      <c r="H11" s="58">
        <f t="shared" si="3"/>
        <v>71.42857143</v>
      </c>
      <c r="I11" s="58">
        <f t="shared" si="4"/>
        <v>71.42857143</v>
      </c>
      <c r="J11" s="70">
        <v>8.0</v>
      </c>
      <c r="K11" s="70">
        <v>2.0</v>
      </c>
      <c r="L11" s="70">
        <v>12.0</v>
      </c>
      <c r="M11" s="71">
        <f t="shared" si="5"/>
        <v>22</v>
      </c>
      <c r="N11" s="48">
        <f t="shared" si="6"/>
        <v>20</v>
      </c>
      <c r="O11" s="48">
        <f t="shared" si="7"/>
        <v>17</v>
      </c>
      <c r="P11" s="47">
        <f t="shared" si="8"/>
        <v>58.82352941</v>
      </c>
      <c r="Q11" s="48">
        <f t="shared" si="9"/>
        <v>89.47368421</v>
      </c>
      <c r="R11" s="72">
        <v>10.0</v>
      </c>
      <c r="S11" s="72">
        <v>2.0</v>
      </c>
      <c r="T11" s="70">
        <v>15.0</v>
      </c>
      <c r="U11" s="48">
        <f t="shared" si="10"/>
        <v>32</v>
      </c>
      <c r="V11" s="48">
        <f t="shared" si="11"/>
        <v>32</v>
      </c>
      <c r="W11" s="48">
        <f t="shared" si="12"/>
        <v>65.30612245</v>
      </c>
      <c r="X11" s="59">
        <f t="shared" si="13"/>
        <v>91.42857143</v>
      </c>
      <c r="Y11" s="70">
        <v>9.0</v>
      </c>
      <c r="Z11" s="70">
        <v>3.0</v>
      </c>
      <c r="AA11" s="72">
        <v>12.0</v>
      </c>
      <c r="AB11" s="48">
        <f t="shared" si="14"/>
        <v>44</v>
      </c>
      <c r="AC11" s="48">
        <f t="shared" si="15"/>
        <v>44</v>
      </c>
      <c r="AD11" s="48">
        <f t="shared" si="16"/>
        <v>70.96774194</v>
      </c>
      <c r="AE11" s="48">
        <f t="shared" si="17"/>
        <v>93.61702128</v>
      </c>
      <c r="AF11" s="70">
        <v>11.0</v>
      </c>
      <c r="AG11" s="72">
        <v>2.0</v>
      </c>
      <c r="AH11" s="73">
        <v>9.0</v>
      </c>
      <c r="AI11" s="61">
        <f t="shared" si="18"/>
        <v>57</v>
      </c>
      <c r="AJ11" s="61">
        <f t="shared" si="19"/>
        <v>53</v>
      </c>
      <c r="AK11" s="61">
        <f t="shared" si="20"/>
        <v>74.02597403</v>
      </c>
      <c r="AL11" s="61">
        <f t="shared" si="21"/>
        <v>94.64285714</v>
      </c>
      <c r="AM11" s="74">
        <v>1.0</v>
      </c>
      <c r="AN11" s="75">
        <v>2.0</v>
      </c>
      <c r="AO11" s="73">
        <v>7.0</v>
      </c>
      <c r="AP11" s="62">
        <f t="shared" si="22"/>
        <v>60</v>
      </c>
      <c r="AQ11" s="61">
        <f t="shared" si="23"/>
        <v>60</v>
      </c>
      <c r="AR11" s="95">
        <f t="shared" si="24"/>
        <v>71.42857143</v>
      </c>
      <c r="AS11" s="61">
        <f t="shared" si="25"/>
        <v>95.23809524</v>
      </c>
      <c r="AT11" s="76"/>
      <c r="AU11" s="77"/>
      <c r="AV11" s="77"/>
      <c r="AW11" s="78"/>
      <c r="AX11" s="78"/>
      <c r="AY11" s="78"/>
      <c r="AZ11" s="76"/>
      <c r="BA11" s="91"/>
      <c r="BB11" s="92"/>
      <c r="BC11" s="93"/>
      <c r="BD11" s="94"/>
      <c r="BE11" s="73"/>
      <c r="BF11" s="73"/>
      <c r="BG11" s="83"/>
      <c r="BH11" s="82"/>
      <c r="BI11" s="84"/>
      <c r="BJ11" s="85"/>
      <c r="BK11" s="83"/>
      <c r="BL11" s="86"/>
      <c r="BM11" s="87"/>
      <c r="BN11" s="87"/>
      <c r="BO11" s="83"/>
      <c r="BP11" s="82"/>
      <c r="BQ11" s="87"/>
      <c r="BR11" s="87"/>
      <c r="BS11" s="89"/>
      <c r="BT11" s="82"/>
      <c r="BU11" s="87"/>
      <c r="BV11" s="87"/>
      <c r="BW11" s="89"/>
      <c r="BX11" s="82"/>
      <c r="BY11" s="87"/>
      <c r="BZ11" s="87"/>
      <c r="CA11" s="89"/>
      <c r="CB11" s="82"/>
      <c r="CC11" s="67"/>
      <c r="CD11" s="67"/>
      <c r="CE11" s="90"/>
      <c r="CF11" s="90"/>
    </row>
    <row r="12">
      <c r="A12" s="68">
        <v>7.0</v>
      </c>
      <c r="B12" s="69" t="s">
        <v>23</v>
      </c>
      <c r="C12" s="57">
        <v>12.0</v>
      </c>
      <c r="D12" s="57">
        <v>2.0</v>
      </c>
      <c r="E12" s="10">
        <v>5.0</v>
      </c>
      <c r="F12" s="43">
        <f t="shared" si="1"/>
        <v>14</v>
      </c>
      <c r="G12" s="43">
        <f t="shared" si="2"/>
        <v>5</v>
      </c>
      <c r="H12" s="58">
        <f t="shared" si="3"/>
        <v>100</v>
      </c>
      <c r="I12" s="58">
        <f t="shared" si="4"/>
        <v>71.42857143</v>
      </c>
      <c r="J12" s="70">
        <v>15.0</v>
      </c>
      <c r="K12" s="70">
        <v>3.0</v>
      </c>
      <c r="L12" s="70">
        <v>8.0</v>
      </c>
      <c r="M12" s="71">
        <f t="shared" si="5"/>
        <v>26</v>
      </c>
      <c r="N12" s="48">
        <f t="shared" si="6"/>
        <v>32</v>
      </c>
      <c r="O12" s="48">
        <f t="shared" si="7"/>
        <v>13</v>
      </c>
      <c r="P12" s="47">
        <f t="shared" si="8"/>
        <v>94.11764706</v>
      </c>
      <c r="Q12" s="48">
        <f t="shared" si="9"/>
        <v>68.42105263</v>
      </c>
      <c r="R12" s="72">
        <v>12.0</v>
      </c>
      <c r="S12" s="72">
        <v>3.0</v>
      </c>
      <c r="T12" s="70">
        <v>16.0</v>
      </c>
      <c r="U12" s="48">
        <f t="shared" si="10"/>
        <v>47</v>
      </c>
      <c r="V12" s="48">
        <f t="shared" si="11"/>
        <v>29</v>
      </c>
      <c r="W12" s="48">
        <f t="shared" si="12"/>
        <v>95.91836735</v>
      </c>
      <c r="X12" s="59">
        <f t="shared" si="13"/>
        <v>82.85714286</v>
      </c>
      <c r="Y12" s="70">
        <v>9.0</v>
      </c>
      <c r="Z12" s="70">
        <v>3.0</v>
      </c>
      <c r="AA12" s="72">
        <v>8.0</v>
      </c>
      <c r="AB12" s="48">
        <f t="shared" si="14"/>
        <v>59</v>
      </c>
      <c r="AC12" s="48">
        <f t="shared" si="15"/>
        <v>37</v>
      </c>
      <c r="AD12" s="48">
        <f t="shared" si="16"/>
        <v>95.16129032</v>
      </c>
      <c r="AE12" s="48">
        <f t="shared" si="17"/>
        <v>78.72340426</v>
      </c>
      <c r="AF12" s="70">
        <v>13.0</v>
      </c>
      <c r="AG12" s="72">
        <v>2.0</v>
      </c>
      <c r="AH12" s="73">
        <v>9.0</v>
      </c>
      <c r="AI12" s="61">
        <f t="shared" si="18"/>
        <v>74</v>
      </c>
      <c r="AJ12" s="61">
        <f t="shared" si="19"/>
        <v>46</v>
      </c>
      <c r="AK12" s="61">
        <f t="shared" si="20"/>
        <v>96.1038961</v>
      </c>
      <c r="AL12" s="61">
        <f t="shared" si="21"/>
        <v>82.14285714</v>
      </c>
      <c r="AM12" s="74">
        <v>3.0</v>
      </c>
      <c r="AN12" s="75">
        <v>3.0</v>
      </c>
      <c r="AO12" s="73">
        <v>7.0</v>
      </c>
      <c r="AP12" s="62">
        <f t="shared" si="22"/>
        <v>80</v>
      </c>
      <c r="AQ12" s="61">
        <f t="shared" si="23"/>
        <v>53</v>
      </c>
      <c r="AR12" s="61">
        <f t="shared" si="24"/>
        <v>95.23809524</v>
      </c>
      <c r="AS12" s="61">
        <f t="shared" si="25"/>
        <v>84.12698413</v>
      </c>
      <c r="AT12" s="76"/>
      <c r="AU12" s="77"/>
      <c r="AV12" s="77"/>
      <c r="AW12" s="78"/>
      <c r="AX12" s="78"/>
      <c r="AY12" s="78"/>
      <c r="AZ12" s="76"/>
      <c r="BA12" s="91"/>
      <c r="BB12" s="92"/>
      <c r="BC12" s="93"/>
      <c r="BD12" s="94"/>
      <c r="BE12" s="73"/>
      <c r="BF12" s="73"/>
      <c r="BG12" s="83"/>
      <c r="BH12" s="82"/>
      <c r="BI12" s="84"/>
      <c r="BJ12" s="85"/>
      <c r="BK12" s="83"/>
      <c r="BL12" s="86"/>
      <c r="BM12" s="87"/>
      <c r="BN12" s="87"/>
      <c r="BO12" s="83"/>
      <c r="BP12" s="82"/>
      <c r="BQ12" s="87"/>
      <c r="BR12" s="87"/>
      <c r="BS12" s="89"/>
      <c r="BT12" s="82"/>
      <c r="BU12" s="87"/>
      <c r="BV12" s="87"/>
      <c r="BW12" s="89"/>
      <c r="BX12" s="82"/>
      <c r="BY12" s="87"/>
      <c r="BZ12" s="87"/>
      <c r="CA12" s="89"/>
      <c r="CB12" s="82"/>
      <c r="CC12" s="67"/>
      <c r="CD12" s="67"/>
      <c r="CE12" s="90"/>
      <c r="CF12" s="90"/>
    </row>
    <row r="13">
      <c r="A13" s="68">
        <v>8.0</v>
      </c>
      <c r="B13" s="69" t="s">
        <v>24</v>
      </c>
      <c r="C13" s="57">
        <v>6.0</v>
      </c>
      <c r="D13" s="57">
        <v>1.0</v>
      </c>
      <c r="E13" s="10">
        <v>5.0</v>
      </c>
      <c r="F13" s="43">
        <f t="shared" si="1"/>
        <v>7</v>
      </c>
      <c r="G13" s="43">
        <f t="shared" si="2"/>
        <v>5</v>
      </c>
      <c r="H13" s="58">
        <f t="shared" si="3"/>
        <v>50</v>
      </c>
      <c r="I13" s="58">
        <f t="shared" si="4"/>
        <v>71.42857143</v>
      </c>
      <c r="J13" s="70">
        <v>13.0</v>
      </c>
      <c r="K13" s="70">
        <v>3.0</v>
      </c>
      <c r="L13" s="70">
        <v>12.0</v>
      </c>
      <c r="M13" s="71">
        <f t="shared" si="5"/>
        <v>28</v>
      </c>
      <c r="N13" s="48">
        <f t="shared" si="6"/>
        <v>23</v>
      </c>
      <c r="O13" s="48">
        <f t="shared" si="7"/>
        <v>17</v>
      </c>
      <c r="P13" s="47">
        <f t="shared" si="8"/>
        <v>67.64705882</v>
      </c>
      <c r="Q13" s="48">
        <f t="shared" si="9"/>
        <v>89.47368421</v>
      </c>
      <c r="R13" s="72">
        <v>7.0</v>
      </c>
      <c r="S13" s="72">
        <v>2.0</v>
      </c>
      <c r="T13" s="70">
        <v>16.0</v>
      </c>
      <c r="U13" s="48">
        <f t="shared" si="10"/>
        <v>32</v>
      </c>
      <c r="V13" s="48">
        <f t="shared" si="11"/>
        <v>33</v>
      </c>
      <c r="W13" s="48">
        <f t="shared" si="12"/>
        <v>65.30612245</v>
      </c>
      <c r="X13" s="59">
        <f t="shared" si="13"/>
        <v>94.28571429</v>
      </c>
      <c r="Y13" s="70">
        <v>11.0</v>
      </c>
      <c r="Z13" s="70">
        <v>3.0</v>
      </c>
      <c r="AA13" s="72">
        <v>10.0</v>
      </c>
      <c r="AB13" s="48">
        <f t="shared" si="14"/>
        <v>46</v>
      </c>
      <c r="AC13" s="48">
        <f t="shared" si="15"/>
        <v>43</v>
      </c>
      <c r="AD13" s="48">
        <f t="shared" si="16"/>
        <v>74.19354839</v>
      </c>
      <c r="AE13" s="48">
        <f t="shared" si="17"/>
        <v>91.4893617</v>
      </c>
      <c r="AF13" s="70">
        <v>7.0</v>
      </c>
      <c r="AG13" s="72">
        <v>2.0</v>
      </c>
      <c r="AH13" s="73">
        <v>7.0</v>
      </c>
      <c r="AI13" s="61">
        <f t="shared" si="18"/>
        <v>55</v>
      </c>
      <c r="AJ13" s="61">
        <f t="shared" si="19"/>
        <v>50</v>
      </c>
      <c r="AK13" s="61">
        <f t="shared" si="20"/>
        <v>71.42857143</v>
      </c>
      <c r="AL13" s="61">
        <f t="shared" si="21"/>
        <v>89.28571429</v>
      </c>
      <c r="AM13" s="74">
        <v>3.0</v>
      </c>
      <c r="AN13" s="75">
        <v>3.0</v>
      </c>
      <c r="AO13" s="73">
        <v>5.0</v>
      </c>
      <c r="AP13" s="62">
        <f t="shared" si="22"/>
        <v>61</v>
      </c>
      <c r="AQ13" s="61">
        <f t="shared" si="23"/>
        <v>55</v>
      </c>
      <c r="AR13" s="95">
        <f t="shared" si="24"/>
        <v>72.61904762</v>
      </c>
      <c r="AS13" s="61">
        <f t="shared" si="25"/>
        <v>87.3015873</v>
      </c>
      <c r="AT13" s="76"/>
      <c r="AU13" s="77"/>
      <c r="AV13" s="77"/>
      <c r="AW13" s="78"/>
      <c r="AX13" s="78"/>
      <c r="AY13" s="78"/>
      <c r="AZ13" s="76"/>
      <c r="BA13" s="91"/>
      <c r="BB13" s="92"/>
      <c r="BC13" s="93"/>
      <c r="BD13" s="94"/>
      <c r="BE13" s="73"/>
      <c r="BF13" s="73"/>
      <c r="BG13" s="83"/>
      <c r="BH13" s="82"/>
      <c r="BI13" s="84"/>
      <c r="BJ13" s="85"/>
      <c r="BK13" s="83"/>
      <c r="BL13" s="86"/>
      <c r="BM13" s="87"/>
      <c r="BN13" s="87"/>
      <c r="BO13" s="83"/>
      <c r="BP13" s="82"/>
      <c r="BQ13" s="87"/>
      <c r="BR13" s="87"/>
      <c r="BS13" s="89"/>
      <c r="BT13" s="82"/>
      <c r="BU13" s="87"/>
      <c r="BV13" s="87"/>
      <c r="BW13" s="89"/>
      <c r="BX13" s="82"/>
      <c r="BY13" s="87"/>
      <c r="BZ13" s="87"/>
      <c r="CA13" s="89"/>
      <c r="CB13" s="82"/>
      <c r="CC13" s="67"/>
      <c r="CD13" s="67"/>
      <c r="CE13" s="90"/>
      <c r="CF13" s="90"/>
    </row>
    <row r="14">
      <c r="A14" s="68">
        <v>9.0</v>
      </c>
      <c r="B14" s="69" t="s">
        <v>25</v>
      </c>
      <c r="C14" s="57">
        <v>10.0</v>
      </c>
      <c r="D14" s="57">
        <v>2.0</v>
      </c>
      <c r="E14" s="10">
        <v>5.0</v>
      </c>
      <c r="F14" s="43">
        <f t="shared" si="1"/>
        <v>12</v>
      </c>
      <c r="G14" s="43">
        <f t="shared" si="2"/>
        <v>5</v>
      </c>
      <c r="H14" s="58">
        <f t="shared" si="3"/>
        <v>85.71428571</v>
      </c>
      <c r="I14" s="58">
        <f t="shared" si="4"/>
        <v>71.42857143</v>
      </c>
      <c r="J14" s="70">
        <v>14.0</v>
      </c>
      <c r="K14" s="70">
        <v>3.0</v>
      </c>
      <c r="L14" s="70">
        <v>12.0</v>
      </c>
      <c r="M14" s="71">
        <f t="shared" si="5"/>
        <v>29</v>
      </c>
      <c r="N14" s="48">
        <f t="shared" si="6"/>
        <v>29</v>
      </c>
      <c r="O14" s="48">
        <f t="shared" si="7"/>
        <v>17</v>
      </c>
      <c r="P14" s="47">
        <f t="shared" si="8"/>
        <v>85.29411765</v>
      </c>
      <c r="Q14" s="48">
        <f t="shared" si="9"/>
        <v>89.47368421</v>
      </c>
      <c r="R14" s="72">
        <v>12.0</v>
      </c>
      <c r="S14" s="72">
        <v>3.0</v>
      </c>
      <c r="T14" s="70">
        <v>14.0</v>
      </c>
      <c r="U14" s="48">
        <f t="shared" si="10"/>
        <v>44</v>
      </c>
      <c r="V14" s="48">
        <f t="shared" si="11"/>
        <v>31</v>
      </c>
      <c r="W14" s="48">
        <f t="shared" si="12"/>
        <v>89.79591837</v>
      </c>
      <c r="X14" s="59">
        <f t="shared" si="13"/>
        <v>88.57142857</v>
      </c>
      <c r="Y14" s="70">
        <v>9.0</v>
      </c>
      <c r="Z14" s="70">
        <v>3.0</v>
      </c>
      <c r="AA14" s="72">
        <v>12.0</v>
      </c>
      <c r="AB14" s="48">
        <f t="shared" si="14"/>
        <v>56</v>
      </c>
      <c r="AC14" s="48">
        <f t="shared" si="15"/>
        <v>43</v>
      </c>
      <c r="AD14" s="48">
        <f t="shared" si="16"/>
        <v>90.32258065</v>
      </c>
      <c r="AE14" s="48">
        <f t="shared" si="17"/>
        <v>91.4893617</v>
      </c>
      <c r="AF14" s="70">
        <v>14.0</v>
      </c>
      <c r="AG14" s="72">
        <v>2.0</v>
      </c>
      <c r="AH14" s="73">
        <v>9.0</v>
      </c>
      <c r="AI14" s="61">
        <f t="shared" si="18"/>
        <v>72</v>
      </c>
      <c r="AJ14" s="61">
        <f t="shared" si="19"/>
        <v>52</v>
      </c>
      <c r="AK14" s="61">
        <f t="shared" si="20"/>
        <v>93.50649351</v>
      </c>
      <c r="AL14" s="61">
        <f t="shared" si="21"/>
        <v>92.85714286</v>
      </c>
      <c r="AM14" s="74">
        <v>4.0</v>
      </c>
      <c r="AN14" s="75">
        <v>3.0</v>
      </c>
      <c r="AO14" s="73">
        <v>7.0</v>
      </c>
      <c r="AP14" s="62">
        <f t="shared" si="22"/>
        <v>79</v>
      </c>
      <c r="AQ14" s="61">
        <f t="shared" si="23"/>
        <v>59</v>
      </c>
      <c r="AR14" s="61">
        <f t="shared" si="24"/>
        <v>94.04761905</v>
      </c>
      <c r="AS14" s="61">
        <f t="shared" si="25"/>
        <v>93.65079365</v>
      </c>
      <c r="AT14" s="76"/>
      <c r="AU14" s="77"/>
      <c r="AV14" s="77"/>
      <c r="AW14" s="78"/>
      <c r="AX14" s="78"/>
      <c r="AY14" s="78"/>
      <c r="AZ14" s="76"/>
      <c r="BA14" s="91"/>
      <c r="BB14" s="92"/>
      <c r="BC14" s="93"/>
      <c r="BD14" s="94"/>
      <c r="BE14" s="73"/>
      <c r="BF14" s="73"/>
      <c r="BG14" s="83"/>
      <c r="BH14" s="82"/>
      <c r="BI14" s="84"/>
      <c r="BJ14" s="85"/>
      <c r="BK14" s="83"/>
      <c r="BL14" s="86"/>
      <c r="BM14" s="87"/>
      <c r="BN14" s="87"/>
      <c r="BO14" s="83"/>
      <c r="BP14" s="82"/>
      <c r="BQ14" s="87"/>
      <c r="BR14" s="87"/>
      <c r="BS14" s="89"/>
      <c r="BT14" s="82"/>
      <c r="BU14" s="87"/>
      <c r="BV14" s="87"/>
      <c r="BW14" s="89"/>
      <c r="BX14" s="82"/>
      <c r="BY14" s="87"/>
      <c r="BZ14" s="87"/>
      <c r="CA14" s="89"/>
      <c r="CB14" s="82"/>
      <c r="CC14" s="67"/>
      <c r="CD14" s="67"/>
      <c r="CE14" s="90"/>
      <c r="CF14" s="90"/>
    </row>
    <row r="15">
      <c r="A15" s="68">
        <v>10.0</v>
      </c>
      <c r="B15" s="69" t="s">
        <v>26</v>
      </c>
      <c r="C15" s="57">
        <v>12.0</v>
      </c>
      <c r="D15" s="57">
        <v>1.0</v>
      </c>
      <c r="E15" s="10">
        <v>5.0</v>
      </c>
      <c r="F15" s="43">
        <f t="shared" si="1"/>
        <v>13</v>
      </c>
      <c r="G15" s="43">
        <f t="shared" si="2"/>
        <v>5</v>
      </c>
      <c r="H15" s="58">
        <f t="shared" si="3"/>
        <v>92.85714286</v>
      </c>
      <c r="I15" s="58">
        <f t="shared" si="4"/>
        <v>71.42857143</v>
      </c>
      <c r="J15" s="70">
        <v>14.0</v>
      </c>
      <c r="K15" s="70">
        <v>4.0</v>
      </c>
      <c r="L15" s="70">
        <v>10.0</v>
      </c>
      <c r="M15" s="71">
        <f t="shared" si="5"/>
        <v>28</v>
      </c>
      <c r="N15" s="48">
        <f t="shared" si="6"/>
        <v>31</v>
      </c>
      <c r="O15" s="48">
        <f t="shared" si="7"/>
        <v>15</v>
      </c>
      <c r="P15" s="47">
        <f t="shared" si="8"/>
        <v>91.17647059</v>
      </c>
      <c r="Q15" s="48">
        <f t="shared" si="9"/>
        <v>78.94736842</v>
      </c>
      <c r="R15" s="72">
        <v>10.0</v>
      </c>
      <c r="S15" s="72">
        <v>2.0</v>
      </c>
      <c r="T15" s="70">
        <v>16.0</v>
      </c>
      <c r="U15" s="48">
        <f t="shared" si="10"/>
        <v>43</v>
      </c>
      <c r="V15" s="48">
        <f t="shared" si="11"/>
        <v>31</v>
      </c>
      <c r="W15" s="48">
        <f t="shared" si="12"/>
        <v>87.75510204</v>
      </c>
      <c r="X15" s="59">
        <f t="shared" si="13"/>
        <v>88.57142857</v>
      </c>
      <c r="Y15" s="70">
        <v>10.0</v>
      </c>
      <c r="Z15" s="70">
        <v>3.0</v>
      </c>
      <c r="AA15" s="72">
        <v>12.0</v>
      </c>
      <c r="AB15" s="48">
        <f t="shared" si="14"/>
        <v>56</v>
      </c>
      <c r="AC15" s="48">
        <f t="shared" si="15"/>
        <v>43</v>
      </c>
      <c r="AD15" s="48">
        <f t="shared" si="16"/>
        <v>90.32258065</v>
      </c>
      <c r="AE15" s="48">
        <f t="shared" si="17"/>
        <v>91.4893617</v>
      </c>
      <c r="AF15" s="70">
        <v>10.0</v>
      </c>
      <c r="AG15" s="72">
        <v>2.0</v>
      </c>
      <c r="AH15" s="73">
        <v>9.0</v>
      </c>
      <c r="AI15" s="61">
        <f t="shared" si="18"/>
        <v>68</v>
      </c>
      <c r="AJ15" s="61">
        <f t="shared" si="19"/>
        <v>52</v>
      </c>
      <c r="AK15" s="61">
        <f t="shared" si="20"/>
        <v>88.31168831</v>
      </c>
      <c r="AL15" s="61">
        <f t="shared" si="21"/>
        <v>92.85714286</v>
      </c>
      <c r="AM15" s="74">
        <v>4.0</v>
      </c>
      <c r="AN15" s="75">
        <v>3.0</v>
      </c>
      <c r="AO15" s="73">
        <v>5.0</v>
      </c>
      <c r="AP15" s="62">
        <f t="shared" si="22"/>
        <v>75</v>
      </c>
      <c r="AQ15" s="61">
        <f t="shared" si="23"/>
        <v>57</v>
      </c>
      <c r="AR15" s="61">
        <f t="shared" si="24"/>
        <v>89.28571429</v>
      </c>
      <c r="AS15" s="61">
        <f t="shared" si="25"/>
        <v>90.47619048</v>
      </c>
      <c r="AT15" s="76"/>
      <c r="AU15" s="77"/>
      <c r="AV15" s="77"/>
      <c r="AW15" s="78"/>
      <c r="AX15" s="78"/>
      <c r="AY15" s="78"/>
      <c r="AZ15" s="76"/>
      <c r="BA15" s="91"/>
      <c r="BB15" s="92"/>
      <c r="BC15" s="93"/>
      <c r="BD15" s="94"/>
      <c r="BE15" s="73"/>
      <c r="BF15" s="73"/>
      <c r="BG15" s="83"/>
      <c r="BH15" s="82"/>
      <c r="BI15" s="84"/>
      <c r="BJ15" s="85"/>
      <c r="BK15" s="83"/>
      <c r="BL15" s="86"/>
      <c r="BM15" s="87"/>
      <c r="BN15" s="87"/>
      <c r="BO15" s="83"/>
      <c r="BP15" s="82"/>
      <c r="BQ15" s="87"/>
      <c r="BR15" s="87"/>
      <c r="BS15" s="89"/>
      <c r="BT15" s="82"/>
      <c r="BU15" s="87"/>
      <c r="BV15" s="87"/>
      <c r="BW15" s="89"/>
      <c r="BX15" s="82"/>
      <c r="BY15" s="87"/>
      <c r="BZ15" s="87"/>
      <c r="CA15" s="89"/>
      <c r="CB15" s="82"/>
      <c r="CC15" s="67"/>
      <c r="CD15" s="67"/>
      <c r="CE15" s="90"/>
      <c r="CF15" s="90"/>
    </row>
    <row r="16">
      <c r="A16" s="68">
        <v>11.0</v>
      </c>
      <c r="B16" s="69" t="s">
        <v>27</v>
      </c>
      <c r="C16" s="57">
        <v>12.0</v>
      </c>
      <c r="D16" s="57">
        <v>1.0</v>
      </c>
      <c r="E16" s="10">
        <v>5.0</v>
      </c>
      <c r="F16" s="43">
        <f t="shared" si="1"/>
        <v>13</v>
      </c>
      <c r="G16" s="43">
        <f t="shared" si="2"/>
        <v>5</v>
      </c>
      <c r="H16" s="58">
        <f t="shared" si="3"/>
        <v>92.85714286</v>
      </c>
      <c r="I16" s="58">
        <f t="shared" si="4"/>
        <v>71.42857143</v>
      </c>
      <c r="J16" s="70">
        <v>13.0</v>
      </c>
      <c r="K16" s="70">
        <v>3.0</v>
      </c>
      <c r="L16" s="70">
        <v>6.0</v>
      </c>
      <c r="M16" s="71">
        <f t="shared" si="5"/>
        <v>22</v>
      </c>
      <c r="N16" s="48">
        <f t="shared" si="6"/>
        <v>29</v>
      </c>
      <c r="O16" s="48">
        <f t="shared" si="7"/>
        <v>11</v>
      </c>
      <c r="P16" s="47">
        <f t="shared" si="8"/>
        <v>85.29411765</v>
      </c>
      <c r="Q16" s="48">
        <f t="shared" si="9"/>
        <v>57.89473684</v>
      </c>
      <c r="R16" s="72">
        <v>10.0</v>
      </c>
      <c r="S16" s="72">
        <v>3.0</v>
      </c>
      <c r="T16" s="70">
        <v>16.0</v>
      </c>
      <c r="U16" s="48">
        <f t="shared" si="10"/>
        <v>42</v>
      </c>
      <c r="V16" s="48">
        <f t="shared" si="11"/>
        <v>27</v>
      </c>
      <c r="W16" s="48">
        <f t="shared" si="12"/>
        <v>85.71428571</v>
      </c>
      <c r="X16" s="59">
        <f t="shared" si="13"/>
        <v>77.14285714</v>
      </c>
      <c r="Y16" s="70">
        <v>9.0</v>
      </c>
      <c r="Z16" s="70">
        <v>3.0</v>
      </c>
      <c r="AA16" s="72">
        <v>12.0</v>
      </c>
      <c r="AB16" s="48">
        <f t="shared" si="14"/>
        <v>54</v>
      </c>
      <c r="AC16" s="48">
        <f t="shared" si="15"/>
        <v>39</v>
      </c>
      <c r="AD16" s="48">
        <f t="shared" si="16"/>
        <v>87.09677419</v>
      </c>
      <c r="AE16" s="48">
        <f t="shared" si="17"/>
        <v>82.9787234</v>
      </c>
      <c r="AF16" s="70">
        <v>12.0</v>
      </c>
      <c r="AG16" s="72">
        <v>2.0</v>
      </c>
      <c r="AH16" s="73">
        <v>7.0</v>
      </c>
      <c r="AI16" s="61">
        <f t="shared" si="18"/>
        <v>68</v>
      </c>
      <c r="AJ16" s="61">
        <f t="shared" si="19"/>
        <v>46</v>
      </c>
      <c r="AK16" s="61">
        <f t="shared" si="20"/>
        <v>88.31168831</v>
      </c>
      <c r="AL16" s="61">
        <f t="shared" si="21"/>
        <v>82.14285714</v>
      </c>
      <c r="AM16" s="74">
        <v>3.0</v>
      </c>
      <c r="AN16" s="75">
        <v>3.0</v>
      </c>
      <c r="AO16" s="73">
        <v>7.0</v>
      </c>
      <c r="AP16" s="62">
        <f t="shared" si="22"/>
        <v>74</v>
      </c>
      <c r="AQ16" s="61">
        <f t="shared" si="23"/>
        <v>53</v>
      </c>
      <c r="AR16" s="61">
        <f t="shared" si="24"/>
        <v>88.0952381</v>
      </c>
      <c r="AS16" s="61">
        <f t="shared" si="25"/>
        <v>84.12698413</v>
      </c>
      <c r="AT16" s="76"/>
      <c r="AU16" s="77"/>
      <c r="AV16" s="77"/>
      <c r="AW16" s="78"/>
      <c r="AX16" s="78"/>
      <c r="AY16" s="78"/>
      <c r="AZ16" s="76"/>
      <c r="BA16" s="91"/>
      <c r="BB16" s="92"/>
      <c r="BC16" s="93"/>
      <c r="BD16" s="94"/>
      <c r="BE16" s="73"/>
      <c r="BF16" s="73"/>
      <c r="BG16" s="83"/>
      <c r="BH16" s="82"/>
      <c r="BI16" s="84"/>
      <c r="BJ16" s="85"/>
      <c r="BK16" s="83"/>
      <c r="BL16" s="86"/>
      <c r="BM16" s="87"/>
      <c r="BN16" s="87"/>
      <c r="BO16" s="83"/>
      <c r="BP16" s="82"/>
      <c r="BQ16" s="87"/>
      <c r="BR16" s="87"/>
      <c r="BS16" s="89"/>
      <c r="BT16" s="82"/>
      <c r="BU16" s="87"/>
      <c r="BV16" s="87"/>
      <c r="BW16" s="89"/>
      <c r="BX16" s="82"/>
      <c r="BY16" s="87"/>
      <c r="BZ16" s="87"/>
      <c r="CA16" s="89"/>
      <c r="CB16" s="82"/>
      <c r="CC16" s="67"/>
      <c r="CD16" s="67"/>
      <c r="CE16" s="90"/>
      <c r="CF16" s="90"/>
    </row>
    <row r="17">
      <c r="A17" s="68">
        <v>12.0</v>
      </c>
      <c r="B17" s="69" t="s">
        <v>28</v>
      </c>
      <c r="C17" s="57">
        <v>10.0</v>
      </c>
      <c r="D17" s="57">
        <v>1.0</v>
      </c>
      <c r="E17" s="10">
        <v>5.0</v>
      </c>
      <c r="F17" s="43">
        <f t="shared" si="1"/>
        <v>11</v>
      </c>
      <c r="G17" s="43">
        <f t="shared" si="2"/>
        <v>5</v>
      </c>
      <c r="H17" s="58">
        <f t="shared" si="3"/>
        <v>78.57142857</v>
      </c>
      <c r="I17" s="58">
        <f t="shared" si="4"/>
        <v>71.42857143</v>
      </c>
      <c r="J17" s="70">
        <v>14.0</v>
      </c>
      <c r="K17" s="70">
        <v>4.0</v>
      </c>
      <c r="L17" s="70">
        <v>10.0</v>
      </c>
      <c r="M17" s="71">
        <f t="shared" si="5"/>
        <v>28</v>
      </c>
      <c r="N17" s="48">
        <f t="shared" si="6"/>
        <v>29</v>
      </c>
      <c r="O17" s="48">
        <f t="shared" si="7"/>
        <v>15</v>
      </c>
      <c r="P17" s="47">
        <f t="shared" si="8"/>
        <v>85.29411765</v>
      </c>
      <c r="Q17" s="48">
        <f t="shared" si="9"/>
        <v>78.94736842</v>
      </c>
      <c r="R17" s="72">
        <v>11.0</v>
      </c>
      <c r="S17" s="72">
        <v>2.0</v>
      </c>
      <c r="T17" s="70">
        <v>10.0</v>
      </c>
      <c r="U17" s="48">
        <f t="shared" si="10"/>
        <v>42</v>
      </c>
      <c r="V17" s="48">
        <f t="shared" si="11"/>
        <v>25</v>
      </c>
      <c r="W17" s="48">
        <f t="shared" si="12"/>
        <v>85.71428571</v>
      </c>
      <c r="X17" s="59">
        <f t="shared" si="13"/>
        <v>71.42857143</v>
      </c>
      <c r="Y17" s="70">
        <v>7.0</v>
      </c>
      <c r="Z17" s="70">
        <v>3.0</v>
      </c>
      <c r="AA17" s="72">
        <v>10.0</v>
      </c>
      <c r="AB17" s="48">
        <f t="shared" si="14"/>
        <v>52</v>
      </c>
      <c r="AC17" s="48">
        <f t="shared" si="15"/>
        <v>35</v>
      </c>
      <c r="AD17" s="48">
        <f t="shared" si="16"/>
        <v>83.87096774</v>
      </c>
      <c r="AE17" s="48">
        <f t="shared" si="17"/>
        <v>74.46808511</v>
      </c>
      <c r="AF17" s="70">
        <v>7.0</v>
      </c>
      <c r="AG17" s="72">
        <v>2.0</v>
      </c>
      <c r="AH17" s="73">
        <v>5.0</v>
      </c>
      <c r="AI17" s="61">
        <f t="shared" si="18"/>
        <v>61</v>
      </c>
      <c r="AJ17" s="61">
        <f t="shared" si="19"/>
        <v>40</v>
      </c>
      <c r="AK17" s="61">
        <f t="shared" si="20"/>
        <v>79.22077922</v>
      </c>
      <c r="AL17" s="61">
        <f t="shared" si="21"/>
        <v>71.42857143</v>
      </c>
      <c r="AM17" s="74">
        <v>4.0</v>
      </c>
      <c r="AN17" s="75">
        <v>2.0</v>
      </c>
      <c r="AO17" s="73">
        <v>7.0</v>
      </c>
      <c r="AP17" s="62">
        <f t="shared" si="22"/>
        <v>67</v>
      </c>
      <c r="AQ17" s="61">
        <f t="shared" si="23"/>
        <v>47</v>
      </c>
      <c r="AR17" s="61">
        <f t="shared" si="24"/>
        <v>79.76190476</v>
      </c>
      <c r="AS17" s="95">
        <f t="shared" si="25"/>
        <v>74.6031746</v>
      </c>
      <c r="AT17" s="76"/>
      <c r="AU17" s="77"/>
      <c r="AV17" s="77"/>
      <c r="AW17" s="78"/>
      <c r="AX17" s="78"/>
      <c r="AY17" s="78"/>
      <c r="AZ17" s="76"/>
      <c r="BA17" s="91"/>
      <c r="BB17" s="92"/>
      <c r="BC17" s="93"/>
      <c r="BD17" s="94"/>
      <c r="BE17" s="73"/>
      <c r="BF17" s="73"/>
      <c r="BG17" s="83"/>
      <c r="BH17" s="82"/>
      <c r="BI17" s="84"/>
      <c r="BJ17" s="85"/>
      <c r="BK17" s="83"/>
      <c r="BL17" s="86"/>
      <c r="BM17" s="87"/>
      <c r="BN17" s="87"/>
      <c r="BO17" s="83"/>
      <c r="BP17" s="82"/>
      <c r="BQ17" s="87"/>
      <c r="BR17" s="87"/>
      <c r="BS17" s="89"/>
      <c r="BT17" s="82"/>
      <c r="BU17" s="87"/>
      <c r="BV17" s="87"/>
      <c r="BW17" s="89"/>
      <c r="BX17" s="82"/>
      <c r="BY17" s="87"/>
      <c r="BZ17" s="87"/>
      <c r="CA17" s="89"/>
      <c r="CB17" s="82"/>
      <c r="CC17" s="67"/>
      <c r="CD17" s="67"/>
      <c r="CE17" s="90"/>
      <c r="CF17" s="90"/>
    </row>
    <row r="18">
      <c r="A18" s="68">
        <v>13.0</v>
      </c>
      <c r="B18" s="69" t="s">
        <v>29</v>
      </c>
      <c r="C18" s="57">
        <v>12.0</v>
      </c>
      <c r="D18" s="57">
        <v>2.0</v>
      </c>
      <c r="E18" s="10">
        <v>7.0</v>
      </c>
      <c r="F18" s="43">
        <f t="shared" si="1"/>
        <v>14</v>
      </c>
      <c r="G18" s="43">
        <f t="shared" si="2"/>
        <v>7</v>
      </c>
      <c r="H18" s="58">
        <f t="shared" si="3"/>
        <v>100</v>
      </c>
      <c r="I18" s="58">
        <f t="shared" si="4"/>
        <v>100</v>
      </c>
      <c r="J18" s="70">
        <v>15.0</v>
      </c>
      <c r="K18" s="70">
        <v>4.0</v>
      </c>
      <c r="L18" s="70">
        <v>10.0</v>
      </c>
      <c r="M18" s="71">
        <f t="shared" si="5"/>
        <v>29</v>
      </c>
      <c r="N18" s="48">
        <f t="shared" si="6"/>
        <v>33</v>
      </c>
      <c r="O18" s="48">
        <f t="shared" si="7"/>
        <v>17</v>
      </c>
      <c r="P18" s="47">
        <f t="shared" si="8"/>
        <v>97.05882353</v>
      </c>
      <c r="Q18" s="48">
        <f t="shared" si="9"/>
        <v>89.47368421</v>
      </c>
      <c r="R18" s="96">
        <v>10.0</v>
      </c>
      <c r="S18" s="72">
        <v>3.0</v>
      </c>
      <c r="T18" s="72">
        <v>16.0</v>
      </c>
      <c r="U18" s="48">
        <f t="shared" si="10"/>
        <v>46</v>
      </c>
      <c r="V18" s="48">
        <f t="shared" si="11"/>
        <v>33</v>
      </c>
      <c r="W18" s="48">
        <f t="shared" si="12"/>
        <v>93.87755102</v>
      </c>
      <c r="X18" s="59">
        <f t="shared" si="13"/>
        <v>94.28571429</v>
      </c>
      <c r="Y18" s="70">
        <v>10.0</v>
      </c>
      <c r="Z18" s="70">
        <v>3.0</v>
      </c>
      <c r="AA18" s="72">
        <v>12.0</v>
      </c>
      <c r="AB18" s="48">
        <f t="shared" si="14"/>
        <v>59</v>
      </c>
      <c r="AC18" s="48">
        <f t="shared" si="15"/>
        <v>45</v>
      </c>
      <c r="AD18" s="48">
        <f t="shared" si="16"/>
        <v>95.16129032</v>
      </c>
      <c r="AE18" s="48">
        <f t="shared" si="17"/>
        <v>95.74468085</v>
      </c>
      <c r="AF18" s="70">
        <v>13.0</v>
      </c>
      <c r="AG18" s="72">
        <v>2.0</v>
      </c>
      <c r="AH18" s="73">
        <v>9.0</v>
      </c>
      <c r="AI18" s="61">
        <f t="shared" si="18"/>
        <v>74</v>
      </c>
      <c r="AJ18" s="61">
        <f t="shared" si="19"/>
        <v>54</v>
      </c>
      <c r="AK18" s="61">
        <f t="shared" si="20"/>
        <v>96.1038961</v>
      </c>
      <c r="AL18" s="61">
        <f t="shared" si="21"/>
        <v>96.42857143</v>
      </c>
      <c r="AM18" s="74">
        <v>4.0</v>
      </c>
      <c r="AN18" s="75">
        <v>3.0</v>
      </c>
      <c r="AO18" s="73">
        <v>7.0</v>
      </c>
      <c r="AP18" s="62">
        <f t="shared" si="22"/>
        <v>81</v>
      </c>
      <c r="AQ18" s="61">
        <f t="shared" si="23"/>
        <v>61</v>
      </c>
      <c r="AR18" s="61">
        <f t="shared" si="24"/>
        <v>96.42857143</v>
      </c>
      <c r="AS18" s="61">
        <f t="shared" si="25"/>
        <v>96.82539683</v>
      </c>
      <c r="AT18" s="76"/>
      <c r="AU18" s="77"/>
      <c r="AV18" s="77"/>
      <c r="AW18" s="78"/>
      <c r="AX18" s="78"/>
      <c r="AY18" s="78"/>
      <c r="AZ18" s="76"/>
      <c r="BA18" s="91"/>
      <c r="BB18" s="92"/>
      <c r="BC18" s="93"/>
      <c r="BD18" s="94"/>
      <c r="BE18" s="73"/>
      <c r="BF18" s="73"/>
      <c r="BG18" s="83"/>
      <c r="BH18" s="82"/>
      <c r="BI18" s="84"/>
      <c r="BJ18" s="85"/>
      <c r="BK18" s="83"/>
      <c r="BL18" s="86"/>
      <c r="BM18" s="87"/>
      <c r="BN18" s="87"/>
      <c r="BO18" s="83"/>
      <c r="BP18" s="82"/>
      <c r="BQ18" s="87"/>
      <c r="BR18" s="87"/>
      <c r="BS18" s="89"/>
      <c r="BT18" s="82"/>
      <c r="BU18" s="87"/>
      <c r="BV18" s="87"/>
      <c r="BW18" s="89"/>
      <c r="BX18" s="82"/>
      <c r="BY18" s="87"/>
      <c r="BZ18" s="87"/>
      <c r="CA18" s="89"/>
      <c r="CB18" s="82"/>
      <c r="CC18" s="67"/>
      <c r="CD18" s="67"/>
      <c r="CE18" s="90"/>
      <c r="CF18" s="90"/>
    </row>
    <row r="19">
      <c r="A19" s="68">
        <v>14.0</v>
      </c>
      <c r="B19" s="69" t="s">
        <v>30</v>
      </c>
      <c r="C19" s="57">
        <v>12.0</v>
      </c>
      <c r="D19" s="57">
        <v>0.0</v>
      </c>
      <c r="E19" s="10">
        <v>7.0</v>
      </c>
      <c r="F19" s="43">
        <f t="shared" si="1"/>
        <v>12</v>
      </c>
      <c r="G19" s="43">
        <f t="shared" si="2"/>
        <v>7</v>
      </c>
      <c r="H19" s="58">
        <f t="shared" si="3"/>
        <v>85.71428571</v>
      </c>
      <c r="I19" s="58">
        <f t="shared" si="4"/>
        <v>100</v>
      </c>
      <c r="J19" s="70">
        <v>14.0</v>
      </c>
      <c r="K19" s="70">
        <v>4.0</v>
      </c>
      <c r="L19" s="70">
        <v>10.0</v>
      </c>
      <c r="M19" s="71">
        <f t="shared" si="5"/>
        <v>28</v>
      </c>
      <c r="N19" s="48">
        <f t="shared" si="6"/>
        <v>30</v>
      </c>
      <c r="O19" s="48">
        <f t="shared" si="7"/>
        <v>17</v>
      </c>
      <c r="P19" s="47">
        <f t="shared" si="8"/>
        <v>88.23529412</v>
      </c>
      <c r="Q19" s="48">
        <f t="shared" si="9"/>
        <v>89.47368421</v>
      </c>
      <c r="R19" s="72">
        <v>8.0</v>
      </c>
      <c r="S19" s="72">
        <v>2.0</v>
      </c>
      <c r="T19" s="70">
        <v>14.0</v>
      </c>
      <c r="U19" s="48">
        <f t="shared" si="10"/>
        <v>40</v>
      </c>
      <c r="V19" s="48">
        <f t="shared" si="11"/>
        <v>31</v>
      </c>
      <c r="W19" s="48">
        <f t="shared" si="12"/>
        <v>81.63265306</v>
      </c>
      <c r="X19" s="59">
        <f t="shared" si="13"/>
        <v>88.57142857</v>
      </c>
      <c r="Y19" s="70">
        <v>10.0</v>
      </c>
      <c r="Z19" s="70">
        <v>3.0</v>
      </c>
      <c r="AA19" s="72">
        <v>12.0</v>
      </c>
      <c r="AB19" s="48">
        <f t="shared" si="14"/>
        <v>53</v>
      </c>
      <c r="AC19" s="48">
        <f t="shared" si="15"/>
        <v>43</v>
      </c>
      <c r="AD19" s="48">
        <f t="shared" si="16"/>
        <v>85.48387097</v>
      </c>
      <c r="AE19" s="48">
        <f t="shared" si="17"/>
        <v>91.4893617</v>
      </c>
      <c r="AF19" s="70">
        <v>9.0</v>
      </c>
      <c r="AG19" s="72">
        <v>2.0</v>
      </c>
      <c r="AH19" s="73">
        <v>5.0</v>
      </c>
      <c r="AI19" s="61">
        <f t="shared" si="18"/>
        <v>64</v>
      </c>
      <c r="AJ19" s="61">
        <f t="shared" si="19"/>
        <v>48</v>
      </c>
      <c r="AK19" s="61">
        <f t="shared" si="20"/>
        <v>83.11688312</v>
      </c>
      <c r="AL19" s="61">
        <f t="shared" si="21"/>
        <v>85.71428571</v>
      </c>
      <c r="AM19" s="74">
        <v>3.0</v>
      </c>
      <c r="AN19" s="75">
        <v>3.0</v>
      </c>
      <c r="AO19" s="73">
        <v>7.0</v>
      </c>
      <c r="AP19" s="62">
        <f t="shared" si="22"/>
        <v>70</v>
      </c>
      <c r="AQ19" s="61">
        <f t="shared" si="23"/>
        <v>55</v>
      </c>
      <c r="AR19" s="61">
        <f t="shared" si="24"/>
        <v>83.33333333</v>
      </c>
      <c r="AS19" s="61">
        <f t="shared" si="25"/>
        <v>87.3015873</v>
      </c>
      <c r="AT19" s="76"/>
      <c r="AU19" s="77"/>
      <c r="AV19" s="77"/>
      <c r="AW19" s="78"/>
      <c r="AX19" s="78"/>
      <c r="AY19" s="78"/>
      <c r="AZ19" s="76"/>
      <c r="BA19" s="91"/>
      <c r="BB19" s="92"/>
      <c r="BC19" s="93"/>
      <c r="BD19" s="94"/>
      <c r="BE19" s="73"/>
      <c r="BF19" s="73"/>
      <c r="BG19" s="83"/>
      <c r="BH19" s="82"/>
      <c r="BI19" s="84"/>
      <c r="BJ19" s="85"/>
      <c r="BK19" s="83"/>
      <c r="BL19" s="86"/>
      <c r="BM19" s="87"/>
      <c r="BN19" s="87"/>
      <c r="BO19" s="83"/>
      <c r="BP19" s="82"/>
      <c r="BQ19" s="87"/>
      <c r="BR19" s="87"/>
      <c r="BS19" s="89"/>
      <c r="BT19" s="82"/>
      <c r="BU19" s="87"/>
      <c r="BV19" s="87"/>
      <c r="BW19" s="89"/>
      <c r="BX19" s="82"/>
      <c r="BY19" s="87"/>
      <c r="BZ19" s="87"/>
      <c r="CA19" s="89"/>
      <c r="CB19" s="82"/>
      <c r="CC19" s="67"/>
      <c r="CD19" s="67"/>
      <c r="CE19" s="90"/>
      <c r="CF19" s="90"/>
    </row>
    <row r="20">
      <c r="A20" s="68">
        <v>15.0</v>
      </c>
      <c r="B20" s="69" t="s">
        <v>31</v>
      </c>
      <c r="C20" s="57">
        <v>11.0</v>
      </c>
      <c r="D20" s="57">
        <v>2.0</v>
      </c>
      <c r="E20" s="10">
        <v>6.0</v>
      </c>
      <c r="F20" s="43">
        <f t="shared" si="1"/>
        <v>13</v>
      </c>
      <c r="G20" s="43">
        <f t="shared" si="2"/>
        <v>6</v>
      </c>
      <c r="H20" s="58">
        <f t="shared" si="3"/>
        <v>92.85714286</v>
      </c>
      <c r="I20" s="58">
        <f t="shared" si="4"/>
        <v>85.71428571</v>
      </c>
      <c r="J20" s="70">
        <v>11.0</v>
      </c>
      <c r="K20" s="70">
        <v>3.0</v>
      </c>
      <c r="L20" s="70">
        <v>12.0</v>
      </c>
      <c r="M20" s="71">
        <f t="shared" si="5"/>
        <v>26</v>
      </c>
      <c r="N20" s="48">
        <f t="shared" si="6"/>
        <v>27</v>
      </c>
      <c r="O20" s="48">
        <f t="shared" si="7"/>
        <v>18</v>
      </c>
      <c r="P20" s="47">
        <f t="shared" si="8"/>
        <v>79.41176471</v>
      </c>
      <c r="Q20" s="48">
        <f t="shared" si="9"/>
        <v>94.73684211</v>
      </c>
      <c r="R20" s="72">
        <v>10.0</v>
      </c>
      <c r="S20" s="72">
        <v>2.0</v>
      </c>
      <c r="T20" s="70">
        <v>15.0</v>
      </c>
      <c r="U20" s="48">
        <f t="shared" si="10"/>
        <v>39</v>
      </c>
      <c r="V20" s="48">
        <f t="shared" si="11"/>
        <v>33</v>
      </c>
      <c r="W20" s="48">
        <f t="shared" si="12"/>
        <v>79.59183673</v>
      </c>
      <c r="X20" s="59">
        <f t="shared" si="13"/>
        <v>94.28571429</v>
      </c>
      <c r="Y20" s="70">
        <v>9.0</v>
      </c>
      <c r="Z20" s="70">
        <v>3.0</v>
      </c>
      <c r="AA20" s="72">
        <v>12.0</v>
      </c>
      <c r="AB20" s="48">
        <f t="shared" si="14"/>
        <v>51</v>
      </c>
      <c r="AC20" s="48">
        <f t="shared" si="15"/>
        <v>45</v>
      </c>
      <c r="AD20" s="48">
        <f t="shared" si="16"/>
        <v>82.25806452</v>
      </c>
      <c r="AE20" s="48">
        <f t="shared" si="17"/>
        <v>95.74468085</v>
      </c>
      <c r="AF20" s="70">
        <v>11.0</v>
      </c>
      <c r="AG20" s="72">
        <v>2.0</v>
      </c>
      <c r="AH20" s="73">
        <v>7.0</v>
      </c>
      <c r="AI20" s="61">
        <f t="shared" si="18"/>
        <v>64</v>
      </c>
      <c r="AJ20" s="61">
        <f t="shared" si="19"/>
        <v>52</v>
      </c>
      <c r="AK20" s="61">
        <f t="shared" si="20"/>
        <v>83.11688312</v>
      </c>
      <c r="AL20" s="61">
        <f t="shared" si="21"/>
        <v>92.85714286</v>
      </c>
      <c r="AM20" s="74">
        <v>3.0</v>
      </c>
      <c r="AN20" s="75">
        <v>2.0</v>
      </c>
      <c r="AO20" s="73">
        <v>7.0</v>
      </c>
      <c r="AP20" s="62">
        <f t="shared" si="22"/>
        <v>69</v>
      </c>
      <c r="AQ20" s="61">
        <f t="shared" si="23"/>
        <v>59</v>
      </c>
      <c r="AR20" s="61">
        <f t="shared" si="24"/>
        <v>82.14285714</v>
      </c>
      <c r="AS20" s="61">
        <f t="shared" si="25"/>
        <v>93.65079365</v>
      </c>
      <c r="AT20" s="76"/>
      <c r="AU20" s="77"/>
      <c r="AV20" s="77"/>
      <c r="AW20" s="78"/>
      <c r="AX20" s="78"/>
      <c r="AY20" s="78"/>
      <c r="AZ20" s="76"/>
      <c r="BA20" s="91"/>
      <c r="BB20" s="92"/>
      <c r="BC20" s="93"/>
      <c r="BD20" s="94"/>
      <c r="BE20" s="73"/>
      <c r="BF20" s="73"/>
      <c r="BG20" s="83"/>
      <c r="BH20" s="82"/>
      <c r="BI20" s="84"/>
      <c r="BJ20" s="85"/>
      <c r="BK20" s="83"/>
      <c r="BL20" s="86"/>
      <c r="BM20" s="87"/>
      <c r="BN20" s="87"/>
      <c r="BO20" s="83"/>
      <c r="BP20" s="82"/>
      <c r="BQ20" s="87"/>
      <c r="BR20" s="87"/>
      <c r="BS20" s="89"/>
      <c r="BT20" s="82"/>
      <c r="BU20" s="87"/>
      <c r="BV20" s="87"/>
      <c r="BW20" s="89"/>
      <c r="BX20" s="82"/>
      <c r="BY20" s="87"/>
      <c r="BZ20" s="87"/>
      <c r="CA20" s="89"/>
      <c r="CB20" s="82"/>
      <c r="CC20" s="67"/>
      <c r="CD20" s="67"/>
      <c r="CE20" s="90"/>
      <c r="CF20" s="90"/>
    </row>
    <row r="21">
      <c r="A21" s="68">
        <v>16.0</v>
      </c>
      <c r="B21" s="69" t="s">
        <v>32</v>
      </c>
      <c r="C21" s="57">
        <v>10.0</v>
      </c>
      <c r="D21" s="57">
        <v>2.0</v>
      </c>
      <c r="E21" s="10">
        <v>7.0</v>
      </c>
      <c r="F21" s="43">
        <f t="shared" si="1"/>
        <v>12</v>
      </c>
      <c r="G21" s="43">
        <f t="shared" si="2"/>
        <v>7</v>
      </c>
      <c r="H21" s="58">
        <f t="shared" si="3"/>
        <v>85.71428571</v>
      </c>
      <c r="I21" s="58">
        <f t="shared" si="4"/>
        <v>100</v>
      </c>
      <c r="J21" s="70">
        <v>11.0</v>
      </c>
      <c r="K21" s="70">
        <v>2.0</v>
      </c>
      <c r="L21" s="70">
        <v>6.0</v>
      </c>
      <c r="M21" s="71">
        <f t="shared" si="5"/>
        <v>19</v>
      </c>
      <c r="N21" s="48">
        <f t="shared" si="6"/>
        <v>25</v>
      </c>
      <c r="O21" s="48">
        <f t="shared" si="7"/>
        <v>13</v>
      </c>
      <c r="P21" s="47">
        <f t="shared" si="8"/>
        <v>73.52941176</v>
      </c>
      <c r="Q21" s="48">
        <f t="shared" si="9"/>
        <v>68.42105263</v>
      </c>
      <c r="R21" s="72">
        <v>12.0</v>
      </c>
      <c r="S21" s="72">
        <v>2.0</v>
      </c>
      <c r="T21" s="70">
        <v>16.0</v>
      </c>
      <c r="U21" s="48">
        <f t="shared" si="10"/>
        <v>39</v>
      </c>
      <c r="V21" s="48">
        <f t="shared" si="11"/>
        <v>29</v>
      </c>
      <c r="W21" s="48">
        <f t="shared" si="12"/>
        <v>79.59183673</v>
      </c>
      <c r="X21" s="59">
        <f t="shared" si="13"/>
        <v>82.85714286</v>
      </c>
      <c r="Y21" s="70">
        <v>9.0</v>
      </c>
      <c r="Z21" s="70">
        <v>3.0</v>
      </c>
      <c r="AA21" s="72">
        <v>12.0</v>
      </c>
      <c r="AB21" s="48">
        <f t="shared" si="14"/>
        <v>51</v>
      </c>
      <c r="AC21" s="48">
        <f t="shared" si="15"/>
        <v>41</v>
      </c>
      <c r="AD21" s="48">
        <f t="shared" si="16"/>
        <v>82.25806452</v>
      </c>
      <c r="AE21" s="48">
        <f t="shared" si="17"/>
        <v>87.23404255</v>
      </c>
      <c r="AF21" s="70">
        <v>13.0</v>
      </c>
      <c r="AG21" s="72">
        <v>2.0</v>
      </c>
      <c r="AH21" s="73">
        <v>9.0</v>
      </c>
      <c r="AI21" s="61">
        <f t="shared" si="18"/>
        <v>66</v>
      </c>
      <c r="AJ21" s="61">
        <f t="shared" si="19"/>
        <v>50</v>
      </c>
      <c r="AK21" s="61">
        <f t="shared" si="20"/>
        <v>85.71428571</v>
      </c>
      <c r="AL21" s="61">
        <f t="shared" si="21"/>
        <v>89.28571429</v>
      </c>
      <c r="AM21" s="74">
        <v>4.0</v>
      </c>
      <c r="AN21" s="75">
        <v>3.0</v>
      </c>
      <c r="AO21" s="73">
        <v>7.0</v>
      </c>
      <c r="AP21" s="62">
        <f t="shared" si="22"/>
        <v>73</v>
      </c>
      <c r="AQ21" s="61">
        <f t="shared" si="23"/>
        <v>57</v>
      </c>
      <c r="AR21" s="61">
        <f t="shared" si="24"/>
        <v>86.9047619</v>
      </c>
      <c r="AS21" s="61">
        <f t="shared" si="25"/>
        <v>90.47619048</v>
      </c>
      <c r="AT21" s="76"/>
      <c r="AU21" s="77"/>
      <c r="AV21" s="77"/>
      <c r="AW21" s="78"/>
      <c r="AX21" s="78"/>
      <c r="AY21" s="78"/>
      <c r="AZ21" s="76"/>
      <c r="BA21" s="91"/>
      <c r="BB21" s="92"/>
      <c r="BC21" s="93"/>
      <c r="BD21" s="94"/>
      <c r="BE21" s="73"/>
      <c r="BF21" s="73"/>
      <c r="BG21" s="83"/>
      <c r="BH21" s="82"/>
      <c r="BI21" s="84"/>
      <c r="BJ21" s="85"/>
      <c r="BK21" s="83"/>
      <c r="BL21" s="86"/>
      <c r="BM21" s="87"/>
      <c r="BN21" s="87"/>
      <c r="BO21" s="83"/>
      <c r="BP21" s="82"/>
      <c r="BQ21" s="87"/>
      <c r="BR21" s="87"/>
      <c r="BS21" s="89"/>
      <c r="BT21" s="82"/>
      <c r="BU21" s="87"/>
      <c r="BV21" s="87"/>
      <c r="BW21" s="89"/>
      <c r="BX21" s="82"/>
      <c r="BY21" s="87"/>
      <c r="BZ21" s="87"/>
      <c r="CA21" s="89"/>
      <c r="CB21" s="82"/>
      <c r="CC21" s="67"/>
      <c r="CD21" s="67"/>
      <c r="CE21" s="90"/>
      <c r="CF21" s="90"/>
    </row>
    <row r="22">
      <c r="A22" s="68">
        <v>17.0</v>
      </c>
      <c r="B22" s="69" t="s">
        <v>33</v>
      </c>
      <c r="C22" s="57">
        <v>12.0</v>
      </c>
      <c r="D22" s="57">
        <v>2.0</v>
      </c>
      <c r="E22" s="10">
        <v>7.0</v>
      </c>
      <c r="F22" s="43">
        <f t="shared" si="1"/>
        <v>14</v>
      </c>
      <c r="G22" s="43">
        <f t="shared" si="2"/>
        <v>7</v>
      </c>
      <c r="H22" s="58">
        <f t="shared" si="3"/>
        <v>100</v>
      </c>
      <c r="I22" s="58">
        <f t="shared" si="4"/>
        <v>100</v>
      </c>
      <c r="J22" s="70">
        <v>14.0</v>
      </c>
      <c r="K22" s="70">
        <v>4.0</v>
      </c>
      <c r="L22" s="70">
        <v>8.0</v>
      </c>
      <c r="M22" s="71">
        <f t="shared" si="5"/>
        <v>26</v>
      </c>
      <c r="N22" s="48">
        <f t="shared" si="6"/>
        <v>32</v>
      </c>
      <c r="O22" s="48">
        <f t="shared" si="7"/>
        <v>15</v>
      </c>
      <c r="P22" s="47">
        <f t="shared" si="8"/>
        <v>94.11764706</v>
      </c>
      <c r="Q22" s="48">
        <f t="shared" si="9"/>
        <v>78.94736842</v>
      </c>
      <c r="R22" s="72">
        <v>10.0</v>
      </c>
      <c r="S22" s="72">
        <v>2.0</v>
      </c>
      <c r="T22" s="70">
        <v>16.0</v>
      </c>
      <c r="U22" s="48">
        <f t="shared" si="10"/>
        <v>44</v>
      </c>
      <c r="V22" s="48">
        <f t="shared" si="11"/>
        <v>31</v>
      </c>
      <c r="W22" s="48">
        <f t="shared" si="12"/>
        <v>89.79591837</v>
      </c>
      <c r="X22" s="59">
        <f t="shared" si="13"/>
        <v>88.57142857</v>
      </c>
      <c r="Y22" s="70">
        <v>10.0</v>
      </c>
      <c r="Z22" s="70">
        <v>3.0</v>
      </c>
      <c r="AA22" s="72">
        <v>12.0</v>
      </c>
      <c r="AB22" s="48">
        <f t="shared" si="14"/>
        <v>57</v>
      </c>
      <c r="AC22" s="48">
        <f t="shared" si="15"/>
        <v>43</v>
      </c>
      <c r="AD22" s="48">
        <f t="shared" si="16"/>
        <v>91.93548387</v>
      </c>
      <c r="AE22" s="48">
        <f t="shared" si="17"/>
        <v>91.4893617</v>
      </c>
      <c r="AF22" s="70">
        <v>11.0</v>
      </c>
      <c r="AG22" s="72">
        <v>1.0</v>
      </c>
      <c r="AH22" s="73">
        <v>7.0</v>
      </c>
      <c r="AI22" s="61">
        <f t="shared" si="18"/>
        <v>69</v>
      </c>
      <c r="AJ22" s="61">
        <f t="shared" si="19"/>
        <v>50</v>
      </c>
      <c r="AK22" s="61">
        <f t="shared" si="20"/>
        <v>89.61038961</v>
      </c>
      <c r="AL22" s="61">
        <f t="shared" si="21"/>
        <v>89.28571429</v>
      </c>
      <c r="AM22" s="74">
        <v>3.0</v>
      </c>
      <c r="AN22" s="75">
        <v>3.0</v>
      </c>
      <c r="AO22" s="73">
        <v>7.0</v>
      </c>
      <c r="AP22" s="62">
        <f t="shared" si="22"/>
        <v>75</v>
      </c>
      <c r="AQ22" s="61">
        <f t="shared" si="23"/>
        <v>57</v>
      </c>
      <c r="AR22" s="61">
        <f t="shared" si="24"/>
        <v>89.28571429</v>
      </c>
      <c r="AS22" s="61">
        <f t="shared" si="25"/>
        <v>90.47619048</v>
      </c>
      <c r="AT22" s="76"/>
      <c r="AU22" s="77"/>
      <c r="AV22" s="77"/>
      <c r="AW22" s="78"/>
      <c r="AX22" s="78"/>
      <c r="AY22" s="78"/>
      <c r="AZ22" s="76"/>
      <c r="BA22" s="91"/>
      <c r="BB22" s="92"/>
      <c r="BC22" s="93"/>
      <c r="BD22" s="94"/>
      <c r="BE22" s="73"/>
      <c r="BF22" s="73"/>
      <c r="BG22" s="83"/>
      <c r="BH22" s="82"/>
      <c r="BI22" s="84"/>
      <c r="BJ22" s="85"/>
      <c r="BK22" s="83"/>
      <c r="BL22" s="86"/>
      <c r="BM22" s="87"/>
      <c r="BN22" s="87"/>
      <c r="BO22" s="83"/>
      <c r="BP22" s="82"/>
      <c r="BQ22" s="87"/>
      <c r="BR22" s="87"/>
      <c r="BS22" s="89"/>
      <c r="BT22" s="82"/>
      <c r="BU22" s="87"/>
      <c r="BV22" s="87"/>
      <c r="BW22" s="89"/>
      <c r="BX22" s="82"/>
      <c r="BY22" s="87"/>
      <c r="BZ22" s="87"/>
      <c r="CA22" s="89"/>
      <c r="CB22" s="82"/>
      <c r="CC22" s="67"/>
      <c r="CD22" s="67"/>
      <c r="CE22" s="90"/>
      <c r="CF22" s="90"/>
    </row>
    <row r="23">
      <c r="A23" s="68">
        <v>18.0</v>
      </c>
      <c r="B23" s="69" t="s">
        <v>34</v>
      </c>
      <c r="C23" s="57">
        <v>12.0</v>
      </c>
      <c r="D23" s="57">
        <v>2.0</v>
      </c>
      <c r="E23" s="10">
        <v>7.0</v>
      </c>
      <c r="F23" s="43">
        <f t="shared" si="1"/>
        <v>14</v>
      </c>
      <c r="G23" s="43">
        <f t="shared" si="2"/>
        <v>7</v>
      </c>
      <c r="H23" s="58">
        <f t="shared" si="3"/>
        <v>100</v>
      </c>
      <c r="I23" s="58">
        <f t="shared" si="4"/>
        <v>100</v>
      </c>
      <c r="J23" s="70">
        <v>15.0</v>
      </c>
      <c r="K23" s="70">
        <v>4.0</v>
      </c>
      <c r="L23" s="70">
        <v>12.0</v>
      </c>
      <c r="M23" s="71">
        <f t="shared" si="5"/>
        <v>31</v>
      </c>
      <c r="N23" s="48">
        <f t="shared" si="6"/>
        <v>33</v>
      </c>
      <c r="O23" s="48">
        <f t="shared" si="7"/>
        <v>19</v>
      </c>
      <c r="P23" s="47">
        <f t="shared" si="8"/>
        <v>97.05882353</v>
      </c>
      <c r="Q23" s="48">
        <f t="shared" si="9"/>
        <v>100</v>
      </c>
      <c r="R23" s="72">
        <v>12.0</v>
      </c>
      <c r="S23" s="72">
        <v>3.0</v>
      </c>
      <c r="T23" s="70">
        <v>14.0</v>
      </c>
      <c r="U23" s="48">
        <f t="shared" si="10"/>
        <v>48</v>
      </c>
      <c r="V23" s="48">
        <f t="shared" si="11"/>
        <v>33</v>
      </c>
      <c r="W23" s="48">
        <f t="shared" si="12"/>
        <v>97.95918367</v>
      </c>
      <c r="X23" s="59">
        <f t="shared" si="13"/>
        <v>94.28571429</v>
      </c>
      <c r="Y23" s="70">
        <v>10.0</v>
      </c>
      <c r="Z23" s="70">
        <v>3.0</v>
      </c>
      <c r="AA23" s="72">
        <v>12.0</v>
      </c>
      <c r="AB23" s="48">
        <f t="shared" si="14"/>
        <v>61</v>
      </c>
      <c r="AC23" s="48">
        <f t="shared" si="15"/>
        <v>45</v>
      </c>
      <c r="AD23" s="48">
        <f t="shared" si="16"/>
        <v>98.38709677</v>
      </c>
      <c r="AE23" s="48">
        <f t="shared" si="17"/>
        <v>95.74468085</v>
      </c>
      <c r="AF23" s="70">
        <v>13.0</v>
      </c>
      <c r="AG23" s="72">
        <v>2.0</v>
      </c>
      <c r="AH23" s="73">
        <v>8.0</v>
      </c>
      <c r="AI23" s="61">
        <f t="shared" si="18"/>
        <v>76</v>
      </c>
      <c r="AJ23" s="61">
        <f t="shared" si="19"/>
        <v>53</v>
      </c>
      <c r="AK23" s="61">
        <f t="shared" si="20"/>
        <v>98.7012987</v>
      </c>
      <c r="AL23" s="61">
        <f t="shared" si="21"/>
        <v>94.64285714</v>
      </c>
      <c r="AM23" s="74">
        <v>3.0</v>
      </c>
      <c r="AN23" s="75">
        <v>3.0</v>
      </c>
      <c r="AO23" s="73">
        <v>7.0</v>
      </c>
      <c r="AP23" s="62">
        <f t="shared" si="22"/>
        <v>82</v>
      </c>
      <c r="AQ23" s="61">
        <f t="shared" si="23"/>
        <v>60</v>
      </c>
      <c r="AR23" s="61">
        <f t="shared" si="24"/>
        <v>97.61904762</v>
      </c>
      <c r="AS23" s="61">
        <f t="shared" si="25"/>
        <v>95.23809524</v>
      </c>
      <c r="AT23" s="76"/>
      <c r="AU23" s="77"/>
      <c r="AV23" s="77"/>
      <c r="AW23" s="78"/>
      <c r="AX23" s="78"/>
      <c r="AY23" s="78"/>
      <c r="AZ23" s="76"/>
      <c r="BA23" s="91"/>
      <c r="BB23" s="92"/>
      <c r="BC23" s="93"/>
      <c r="BD23" s="94"/>
      <c r="BE23" s="73"/>
      <c r="BF23" s="73"/>
      <c r="BG23" s="83"/>
      <c r="BH23" s="82"/>
      <c r="BI23" s="84"/>
      <c r="BJ23" s="85"/>
      <c r="BK23" s="83"/>
      <c r="BL23" s="86"/>
      <c r="BM23" s="87"/>
      <c r="BN23" s="87"/>
      <c r="BO23" s="83"/>
      <c r="BP23" s="82"/>
      <c r="BQ23" s="87"/>
      <c r="BR23" s="87"/>
      <c r="BS23" s="89"/>
      <c r="BT23" s="82"/>
      <c r="BU23" s="87"/>
      <c r="BV23" s="87"/>
      <c r="BW23" s="89"/>
      <c r="BX23" s="82"/>
      <c r="BY23" s="87"/>
      <c r="BZ23" s="87"/>
      <c r="CA23" s="89"/>
      <c r="CB23" s="82"/>
      <c r="CC23" s="67"/>
      <c r="CD23" s="67"/>
      <c r="CE23" s="90"/>
      <c r="CF23" s="90"/>
    </row>
    <row r="24">
      <c r="A24" s="68">
        <v>19.0</v>
      </c>
      <c r="B24" s="69" t="s">
        <v>35</v>
      </c>
      <c r="C24" s="57">
        <v>12.0</v>
      </c>
      <c r="D24" s="57">
        <v>2.0</v>
      </c>
      <c r="E24" s="10">
        <v>6.0</v>
      </c>
      <c r="F24" s="43">
        <f t="shared" si="1"/>
        <v>14</v>
      </c>
      <c r="G24" s="43">
        <f t="shared" si="2"/>
        <v>6</v>
      </c>
      <c r="H24" s="58">
        <f t="shared" si="3"/>
        <v>100</v>
      </c>
      <c r="I24" s="58">
        <f t="shared" si="4"/>
        <v>85.71428571</v>
      </c>
      <c r="J24" s="70">
        <v>12.0</v>
      </c>
      <c r="K24" s="70">
        <v>4.0</v>
      </c>
      <c r="L24" s="70">
        <v>12.0</v>
      </c>
      <c r="M24" s="71">
        <f t="shared" si="5"/>
        <v>28</v>
      </c>
      <c r="N24" s="48">
        <f t="shared" si="6"/>
        <v>30</v>
      </c>
      <c r="O24" s="48">
        <f t="shared" si="7"/>
        <v>18</v>
      </c>
      <c r="P24" s="47">
        <f t="shared" si="8"/>
        <v>88.23529412</v>
      </c>
      <c r="Q24" s="48">
        <f t="shared" si="9"/>
        <v>94.73684211</v>
      </c>
      <c r="R24" s="72">
        <v>10.0</v>
      </c>
      <c r="S24" s="72">
        <v>3.0</v>
      </c>
      <c r="T24" s="70">
        <v>16.0</v>
      </c>
      <c r="U24" s="48">
        <f t="shared" si="10"/>
        <v>43</v>
      </c>
      <c r="V24" s="48">
        <f t="shared" si="11"/>
        <v>34</v>
      </c>
      <c r="W24" s="48">
        <f t="shared" si="12"/>
        <v>87.75510204</v>
      </c>
      <c r="X24" s="59">
        <f t="shared" si="13"/>
        <v>97.14285714</v>
      </c>
      <c r="Y24" s="70">
        <v>10.0</v>
      </c>
      <c r="Z24" s="70">
        <v>3.0</v>
      </c>
      <c r="AA24" s="72">
        <v>12.0</v>
      </c>
      <c r="AB24" s="48">
        <f t="shared" si="14"/>
        <v>56</v>
      </c>
      <c r="AC24" s="48">
        <f t="shared" si="15"/>
        <v>46</v>
      </c>
      <c r="AD24" s="48">
        <f t="shared" si="16"/>
        <v>90.32258065</v>
      </c>
      <c r="AE24" s="48">
        <f t="shared" si="17"/>
        <v>97.87234043</v>
      </c>
      <c r="AF24" s="70">
        <v>12.0</v>
      </c>
      <c r="AG24" s="72">
        <v>2.0</v>
      </c>
      <c r="AH24" s="73">
        <v>9.0</v>
      </c>
      <c r="AI24" s="61">
        <f t="shared" si="18"/>
        <v>70</v>
      </c>
      <c r="AJ24" s="61">
        <f t="shared" si="19"/>
        <v>55</v>
      </c>
      <c r="AK24" s="61">
        <f t="shared" si="20"/>
        <v>90.90909091</v>
      </c>
      <c r="AL24" s="61">
        <f t="shared" si="21"/>
        <v>98.21428571</v>
      </c>
      <c r="AM24" s="74">
        <v>3.0</v>
      </c>
      <c r="AN24" s="75">
        <v>3.0</v>
      </c>
      <c r="AO24" s="73">
        <v>7.0</v>
      </c>
      <c r="AP24" s="62">
        <f t="shared" si="22"/>
        <v>76</v>
      </c>
      <c r="AQ24" s="61">
        <f t="shared" si="23"/>
        <v>62</v>
      </c>
      <c r="AR24" s="61">
        <f t="shared" si="24"/>
        <v>90.47619048</v>
      </c>
      <c r="AS24" s="61">
        <f t="shared" si="25"/>
        <v>98.41269841</v>
      </c>
      <c r="AT24" s="76"/>
      <c r="AU24" s="77"/>
      <c r="AV24" s="77"/>
      <c r="AW24" s="78"/>
      <c r="AX24" s="78"/>
      <c r="AY24" s="78"/>
      <c r="AZ24" s="76"/>
      <c r="BA24" s="91"/>
      <c r="BB24" s="92"/>
      <c r="BC24" s="93"/>
      <c r="BD24" s="94"/>
      <c r="BE24" s="73"/>
      <c r="BF24" s="73"/>
      <c r="BG24" s="83"/>
      <c r="BH24" s="82"/>
      <c r="BI24" s="84"/>
      <c r="BJ24" s="85"/>
      <c r="BK24" s="83"/>
      <c r="BL24" s="86"/>
      <c r="BM24" s="87"/>
      <c r="BN24" s="87"/>
      <c r="BO24" s="83"/>
      <c r="BP24" s="82"/>
      <c r="BQ24" s="87"/>
      <c r="BR24" s="87"/>
      <c r="BS24" s="89"/>
      <c r="BT24" s="82"/>
      <c r="BU24" s="87"/>
      <c r="BV24" s="87"/>
      <c r="BW24" s="89"/>
      <c r="BX24" s="82"/>
      <c r="BY24" s="87"/>
      <c r="BZ24" s="87"/>
      <c r="CA24" s="89"/>
      <c r="CB24" s="82"/>
      <c r="CC24" s="67"/>
      <c r="CD24" s="67"/>
      <c r="CE24" s="90"/>
      <c r="CF24" s="90"/>
    </row>
    <row r="25">
      <c r="A25" s="68">
        <v>20.0</v>
      </c>
      <c r="B25" s="69" t="s">
        <v>36</v>
      </c>
      <c r="C25" s="57">
        <v>12.0</v>
      </c>
      <c r="D25" s="57">
        <v>1.0</v>
      </c>
      <c r="E25" s="10">
        <v>5.0</v>
      </c>
      <c r="F25" s="43">
        <f t="shared" si="1"/>
        <v>13</v>
      </c>
      <c r="G25" s="43">
        <f t="shared" si="2"/>
        <v>5</v>
      </c>
      <c r="H25" s="58">
        <f t="shared" si="3"/>
        <v>92.85714286</v>
      </c>
      <c r="I25" s="58">
        <f t="shared" si="4"/>
        <v>71.42857143</v>
      </c>
      <c r="J25" s="70">
        <v>15.0</v>
      </c>
      <c r="K25" s="70">
        <v>3.0</v>
      </c>
      <c r="L25" s="70">
        <v>8.0</v>
      </c>
      <c r="M25" s="71">
        <f t="shared" si="5"/>
        <v>26</v>
      </c>
      <c r="N25" s="48">
        <f t="shared" si="6"/>
        <v>31</v>
      </c>
      <c r="O25" s="48">
        <f t="shared" si="7"/>
        <v>13</v>
      </c>
      <c r="P25" s="47">
        <f t="shared" si="8"/>
        <v>91.17647059</v>
      </c>
      <c r="Q25" s="48">
        <f t="shared" si="9"/>
        <v>68.42105263</v>
      </c>
      <c r="R25" s="72">
        <v>12.0</v>
      </c>
      <c r="S25" s="72">
        <v>3.0</v>
      </c>
      <c r="T25" s="70">
        <v>14.0</v>
      </c>
      <c r="U25" s="48">
        <f t="shared" si="10"/>
        <v>46</v>
      </c>
      <c r="V25" s="48">
        <f t="shared" si="11"/>
        <v>27</v>
      </c>
      <c r="W25" s="48">
        <f t="shared" si="12"/>
        <v>93.87755102</v>
      </c>
      <c r="X25" s="59">
        <f t="shared" si="13"/>
        <v>77.14285714</v>
      </c>
      <c r="Y25" s="70">
        <v>9.0</v>
      </c>
      <c r="Z25" s="70">
        <v>3.0</v>
      </c>
      <c r="AA25" s="72">
        <v>8.0</v>
      </c>
      <c r="AB25" s="48">
        <f t="shared" si="14"/>
        <v>58</v>
      </c>
      <c r="AC25" s="48">
        <f t="shared" si="15"/>
        <v>35</v>
      </c>
      <c r="AD25" s="48">
        <f t="shared" si="16"/>
        <v>93.5483871</v>
      </c>
      <c r="AE25" s="48">
        <f t="shared" si="17"/>
        <v>74.46808511</v>
      </c>
      <c r="AF25" s="70">
        <v>11.0</v>
      </c>
      <c r="AG25" s="72">
        <v>1.0</v>
      </c>
      <c r="AH25" s="73">
        <v>7.0</v>
      </c>
      <c r="AI25" s="61">
        <f t="shared" si="18"/>
        <v>70</v>
      </c>
      <c r="AJ25" s="61">
        <f t="shared" si="19"/>
        <v>42</v>
      </c>
      <c r="AK25" s="61">
        <f t="shared" si="20"/>
        <v>90.90909091</v>
      </c>
      <c r="AL25" s="61">
        <f t="shared" si="21"/>
        <v>75</v>
      </c>
      <c r="AM25" s="74">
        <v>3.0</v>
      </c>
      <c r="AN25" s="75">
        <v>2.0</v>
      </c>
      <c r="AO25" s="73">
        <v>7.0</v>
      </c>
      <c r="AP25" s="62">
        <f t="shared" si="22"/>
        <v>75</v>
      </c>
      <c r="AQ25" s="61">
        <f t="shared" si="23"/>
        <v>49</v>
      </c>
      <c r="AR25" s="61">
        <f t="shared" si="24"/>
        <v>89.28571429</v>
      </c>
      <c r="AS25" s="61">
        <f t="shared" si="25"/>
        <v>77.77777778</v>
      </c>
      <c r="AT25" s="76"/>
      <c r="AU25" s="77"/>
      <c r="AV25" s="77"/>
      <c r="AW25" s="78"/>
      <c r="AX25" s="78"/>
      <c r="AY25" s="78"/>
      <c r="AZ25" s="76"/>
      <c r="BA25" s="91"/>
      <c r="BB25" s="92"/>
      <c r="BC25" s="93"/>
      <c r="BD25" s="94"/>
      <c r="BE25" s="73"/>
      <c r="BF25" s="73"/>
      <c r="BG25" s="83"/>
      <c r="BH25" s="82"/>
      <c r="BI25" s="84"/>
      <c r="BJ25" s="85"/>
      <c r="BK25" s="83"/>
      <c r="BL25" s="86"/>
      <c r="BM25" s="87"/>
      <c r="BN25" s="87"/>
      <c r="BO25" s="83"/>
      <c r="BP25" s="82"/>
      <c r="BQ25" s="87"/>
      <c r="BR25" s="87"/>
      <c r="BS25" s="89"/>
      <c r="BT25" s="82"/>
      <c r="BU25" s="87"/>
      <c r="BV25" s="87"/>
      <c r="BW25" s="89"/>
      <c r="BX25" s="82"/>
      <c r="BY25" s="87"/>
      <c r="BZ25" s="87"/>
      <c r="CA25" s="89"/>
      <c r="CB25" s="82"/>
      <c r="CC25" s="67"/>
      <c r="CD25" s="67"/>
      <c r="CE25" s="90"/>
      <c r="CF25" s="90"/>
    </row>
    <row r="26">
      <c r="A26" s="68">
        <v>21.0</v>
      </c>
      <c r="B26" s="69" t="s">
        <v>37</v>
      </c>
      <c r="C26" s="57">
        <v>11.0</v>
      </c>
      <c r="D26" s="57">
        <v>2.0</v>
      </c>
      <c r="E26" s="10">
        <v>5.0</v>
      </c>
      <c r="F26" s="43">
        <f t="shared" si="1"/>
        <v>13</v>
      </c>
      <c r="G26" s="43">
        <f t="shared" si="2"/>
        <v>5</v>
      </c>
      <c r="H26" s="58">
        <f t="shared" si="3"/>
        <v>92.85714286</v>
      </c>
      <c r="I26" s="58">
        <f t="shared" si="4"/>
        <v>71.42857143</v>
      </c>
      <c r="J26" s="70">
        <v>15.0</v>
      </c>
      <c r="K26" s="70">
        <v>4.0</v>
      </c>
      <c r="L26" s="70">
        <v>12.0</v>
      </c>
      <c r="M26" s="71">
        <f t="shared" si="5"/>
        <v>31</v>
      </c>
      <c r="N26" s="48">
        <f t="shared" si="6"/>
        <v>32</v>
      </c>
      <c r="O26" s="48">
        <f t="shared" si="7"/>
        <v>17</v>
      </c>
      <c r="P26" s="47">
        <f t="shared" si="8"/>
        <v>94.11764706</v>
      </c>
      <c r="Q26" s="48">
        <f t="shared" si="9"/>
        <v>89.47368421</v>
      </c>
      <c r="R26" s="72">
        <v>8.0</v>
      </c>
      <c r="S26" s="72">
        <v>2.0</v>
      </c>
      <c r="T26" s="70">
        <v>14.0</v>
      </c>
      <c r="U26" s="48">
        <f t="shared" si="10"/>
        <v>42</v>
      </c>
      <c r="V26" s="48">
        <f t="shared" si="11"/>
        <v>31</v>
      </c>
      <c r="W26" s="48">
        <f t="shared" si="12"/>
        <v>85.71428571</v>
      </c>
      <c r="X26" s="59">
        <f t="shared" si="13"/>
        <v>88.57142857</v>
      </c>
      <c r="Y26" s="70">
        <v>10.0</v>
      </c>
      <c r="Z26" s="70">
        <v>3.0</v>
      </c>
      <c r="AA26" s="72">
        <v>12.0</v>
      </c>
      <c r="AB26" s="48">
        <f t="shared" si="14"/>
        <v>55</v>
      </c>
      <c r="AC26" s="48">
        <f t="shared" si="15"/>
        <v>43</v>
      </c>
      <c r="AD26" s="48">
        <f t="shared" si="16"/>
        <v>88.70967742</v>
      </c>
      <c r="AE26" s="48">
        <f t="shared" si="17"/>
        <v>91.4893617</v>
      </c>
      <c r="AF26" s="70">
        <v>11.0</v>
      </c>
      <c r="AG26" s="72">
        <v>2.0</v>
      </c>
      <c r="AH26" s="73">
        <v>7.0</v>
      </c>
      <c r="AI26" s="61">
        <f t="shared" si="18"/>
        <v>68</v>
      </c>
      <c r="AJ26" s="61">
        <f t="shared" si="19"/>
        <v>50</v>
      </c>
      <c r="AK26" s="61">
        <f t="shared" si="20"/>
        <v>88.31168831</v>
      </c>
      <c r="AL26" s="61">
        <f t="shared" si="21"/>
        <v>89.28571429</v>
      </c>
      <c r="AM26" s="74">
        <v>3.0</v>
      </c>
      <c r="AN26" s="75">
        <v>3.0</v>
      </c>
      <c r="AO26" s="73">
        <v>7.0</v>
      </c>
      <c r="AP26" s="62">
        <f t="shared" si="22"/>
        <v>74</v>
      </c>
      <c r="AQ26" s="61">
        <f t="shared" si="23"/>
        <v>57</v>
      </c>
      <c r="AR26" s="61">
        <f t="shared" si="24"/>
        <v>88.0952381</v>
      </c>
      <c r="AS26" s="61">
        <f t="shared" si="25"/>
        <v>90.47619048</v>
      </c>
      <c r="AT26" s="76"/>
      <c r="AU26" s="77"/>
      <c r="AV26" s="77"/>
      <c r="AW26" s="78"/>
      <c r="AX26" s="78"/>
      <c r="AY26" s="78"/>
      <c r="AZ26" s="76"/>
      <c r="BA26" s="91"/>
      <c r="BB26" s="92"/>
      <c r="BC26" s="93"/>
      <c r="BD26" s="94"/>
      <c r="BE26" s="73"/>
      <c r="BF26" s="73"/>
      <c r="BG26" s="83"/>
      <c r="BH26" s="82"/>
      <c r="BI26" s="84"/>
      <c r="BJ26" s="85"/>
      <c r="BK26" s="83"/>
      <c r="BL26" s="86"/>
      <c r="BM26" s="87"/>
      <c r="BN26" s="87"/>
      <c r="BO26" s="83"/>
      <c r="BP26" s="82"/>
      <c r="BQ26" s="87"/>
      <c r="BR26" s="87"/>
      <c r="BS26" s="89"/>
      <c r="BT26" s="82"/>
      <c r="BU26" s="87"/>
      <c r="BV26" s="87"/>
      <c r="BW26" s="89"/>
      <c r="BX26" s="82"/>
      <c r="BY26" s="87"/>
      <c r="BZ26" s="87"/>
      <c r="CA26" s="89"/>
      <c r="CB26" s="82"/>
      <c r="CC26" s="67"/>
      <c r="CD26" s="67"/>
      <c r="CE26" s="90"/>
      <c r="CF26" s="90"/>
    </row>
    <row r="27">
      <c r="A27" s="68">
        <v>22.0</v>
      </c>
      <c r="B27" s="69" t="s">
        <v>38</v>
      </c>
      <c r="C27" s="57">
        <v>12.0</v>
      </c>
      <c r="D27" s="57">
        <v>2.0</v>
      </c>
      <c r="E27" s="10">
        <v>6.0</v>
      </c>
      <c r="F27" s="43">
        <f t="shared" si="1"/>
        <v>14</v>
      </c>
      <c r="G27" s="43">
        <f t="shared" si="2"/>
        <v>6</v>
      </c>
      <c r="H27" s="58">
        <f t="shared" si="3"/>
        <v>100</v>
      </c>
      <c r="I27" s="58">
        <f t="shared" si="4"/>
        <v>85.71428571</v>
      </c>
      <c r="J27" s="70">
        <v>11.0</v>
      </c>
      <c r="K27" s="70">
        <v>4.0</v>
      </c>
      <c r="L27" s="70">
        <v>12.0</v>
      </c>
      <c r="M27" s="71">
        <f t="shared" si="5"/>
        <v>27</v>
      </c>
      <c r="N27" s="48">
        <f t="shared" si="6"/>
        <v>29</v>
      </c>
      <c r="O27" s="48">
        <f t="shared" si="7"/>
        <v>18</v>
      </c>
      <c r="P27" s="47">
        <f t="shared" si="8"/>
        <v>85.29411765</v>
      </c>
      <c r="Q27" s="48">
        <f t="shared" si="9"/>
        <v>94.73684211</v>
      </c>
      <c r="R27" s="72">
        <v>11.0</v>
      </c>
      <c r="S27" s="72">
        <v>3.0</v>
      </c>
      <c r="T27" s="70">
        <v>12.0</v>
      </c>
      <c r="U27" s="48">
        <f t="shared" si="10"/>
        <v>43</v>
      </c>
      <c r="V27" s="48">
        <f t="shared" si="11"/>
        <v>30</v>
      </c>
      <c r="W27" s="48">
        <f t="shared" si="12"/>
        <v>87.75510204</v>
      </c>
      <c r="X27" s="59">
        <f t="shared" si="13"/>
        <v>85.71428571</v>
      </c>
      <c r="Y27" s="70">
        <v>4.0</v>
      </c>
      <c r="Z27" s="70">
        <v>3.0</v>
      </c>
      <c r="AA27" s="72">
        <v>10.0</v>
      </c>
      <c r="AB27" s="48">
        <f t="shared" si="14"/>
        <v>50</v>
      </c>
      <c r="AC27" s="48">
        <f t="shared" si="15"/>
        <v>40</v>
      </c>
      <c r="AD27" s="48">
        <f t="shared" si="16"/>
        <v>80.64516129</v>
      </c>
      <c r="AE27" s="48">
        <f t="shared" si="17"/>
        <v>85.10638298</v>
      </c>
      <c r="AF27" s="70">
        <v>12.0</v>
      </c>
      <c r="AG27" s="72">
        <v>1.0</v>
      </c>
      <c r="AH27" s="73">
        <v>6.0</v>
      </c>
      <c r="AI27" s="61">
        <f t="shared" si="18"/>
        <v>63</v>
      </c>
      <c r="AJ27" s="61">
        <f t="shared" si="19"/>
        <v>46</v>
      </c>
      <c r="AK27" s="61">
        <f t="shared" si="20"/>
        <v>81.81818182</v>
      </c>
      <c r="AL27" s="61">
        <f t="shared" si="21"/>
        <v>82.14285714</v>
      </c>
      <c r="AM27" s="74">
        <v>3.0</v>
      </c>
      <c r="AN27" s="75">
        <v>3.0</v>
      </c>
      <c r="AO27" s="73">
        <v>7.0</v>
      </c>
      <c r="AP27" s="62">
        <f t="shared" si="22"/>
        <v>69</v>
      </c>
      <c r="AQ27" s="61">
        <f t="shared" si="23"/>
        <v>53</v>
      </c>
      <c r="AR27" s="61">
        <f t="shared" si="24"/>
        <v>82.14285714</v>
      </c>
      <c r="AS27" s="61">
        <f t="shared" si="25"/>
        <v>84.12698413</v>
      </c>
      <c r="AT27" s="76"/>
      <c r="AU27" s="77"/>
      <c r="AV27" s="77"/>
      <c r="AW27" s="78"/>
      <c r="AX27" s="78"/>
      <c r="AY27" s="78"/>
      <c r="AZ27" s="76"/>
      <c r="BA27" s="91"/>
      <c r="BB27" s="92"/>
      <c r="BC27" s="93"/>
      <c r="BD27" s="94"/>
      <c r="BE27" s="73"/>
      <c r="BF27" s="73"/>
      <c r="BG27" s="83"/>
      <c r="BH27" s="82"/>
      <c r="BI27" s="84"/>
      <c r="BJ27" s="85"/>
      <c r="BK27" s="83"/>
      <c r="BL27" s="86"/>
      <c r="BM27" s="87"/>
      <c r="BN27" s="87"/>
      <c r="BO27" s="83"/>
      <c r="BP27" s="82"/>
      <c r="BQ27" s="87"/>
      <c r="BR27" s="87"/>
      <c r="BS27" s="89"/>
      <c r="BT27" s="82"/>
      <c r="BU27" s="87"/>
      <c r="BV27" s="87"/>
      <c r="BW27" s="89"/>
      <c r="BX27" s="82"/>
      <c r="BY27" s="87"/>
      <c r="BZ27" s="87"/>
      <c r="CA27" s="89"/>
      <c r="CB27" s="82"/>
      <c r="CC27" s="67"/>
      <c r="CD27" s="67"/>
      <c r="CE27" s="90"/>
      <c r="CF27" s="90"/>
    </row>
    <row r="28">
      <c r="A28" s="68">
        <v>23.0</v>
      </c>
      <c r="B28" s="69" t="s">
        <v>39</v>
      </c>
      <c r="C28" s="57">
        <v>12.0</v>
      </c>
      <c r="D28" s="57">
        <v>2.0</v>
      </c>
      <c r="E28" s="10">
        <v>7.0</v>
      </c>
      <c r="F28" s="43">
        <f t="shared" si="1"/>
        <v>14</v>
      </c>
      <c r="G28" s="43">
        <f t="shared" si="2"/>
        <v>7</v>
      </c>
      <c r="H28" s="58">
        <f t="shared" si="3"/>
        <v>100</v>
      </c>
      <c r="I28" s="58">
        <f t="shared" si="4"/>
        <v>100</v>
      </c>
      <c r="J28" s="70">
        <v>15.0</v>
      </c>
      <c r="K28" s="70">
        <v>4.0</v>
      </c>
      <c r="L28" s="70">
        <v>12.0</v>
      </c>
      <c r="M28" s="71">
        <f t="shared" si="5"/>
        <v>31</v>
      </c>
      <c r="N28" s="48">
        <f t="shared" si="6"/>
        <v>33</v>
      </c>
      <c r="O28" s="48">
        <f t="shared" si="7"/>
        <v>19</v>
      </c>
      <c r="P28" s="47">
        <f t="shared" si="8"/>
        <v>97.05882353</v>
      </c>
      <c r="Q28" s="48">
        <f t="shared" si="9"/>
        <v>100</v>
      </c>
      <c r="R28" s="72">
        <v>10.0</v>
      </c>
      <c r="S28" s="72">
        <v>3.0</v>
      </c>
      <c r="T28" s="70">
        <v>16.0</v>
      </c>
      <c r="U28" s="48">
        <f t="shared" si="10"/>
        <v>46</v>
      </c>
      <c r="V28" s="48">
        <f t="shared" si="11"/>
        <v>35</v>
      </c>
      <c r="W28" s="48">
        <f t="shared" si="12"/>
        <v>93.87755102</v>
      </c>
      <c r="X28" s="59">
        <f t="shared" si="13"/>
        <v>100</v>
      </c>
      <c r="Y28" s="70">
        <v>10.0</v>
      </c>
      <c r="Z28" s="70">
        <v>3.0</v>
      </c>
      <c r="AA28" s="72">
        <v>12.0</v>
      </c>
      <c r="AB28" s="48">
        <f t="shared" si="14"/>
        <v>59</v>
      </c>
      <c r="AC28" s="48">
        <f t="shared" si="15"/>
        <v>47</v>
      </c>
      <c r="AD28" s="48">
        <f t="shared" si="16"/>
        <v>95.16129032</v>
      </c>
      <c r="AE28" s="48">
        <f t="shared" si="17"/>
        <v>100</v>
      </c>
      <c r="AF28" s="70">
        <v>9.0</v>
      </c>
      <c r="AG28" s="72">
        <v>2.0</v>
      </c>
      <c r="AH28" s="73">
        <v>7.0</v>
      </c>
      <c r="AI28" s="61">
        <f t="shared" si="18"/>
        <v>70</v>
      </c>
      <c r="AJ28" s="61">
        <f t="shared" si="19"/>
        <v>54</v>
      </c>
      <c r="AK28" s="61">
        <f t="shared" si="20"/>
        <v>90.90909091</v>
      </c>
      <c r="AL28" s="61">
        <f t="shared" si="21"/>
        <v>96.42857143</v>
      </c>
      <c r="AM28" s="74">
        <v>3.0</v>
      </c>
      <c r="AN28" s="75">
        <v>3.0</v>
      </c>
      <c r="AO28" s="73">
        <v>7.0</v>
      </c>
      <c r="AP28" s="62">
        <f t="shared" si="22"/>
        <v>76</v>
      </c>
      <c r="AQ28" s="61">
        <f t="shared" si="23"/>
        <v>61</v>
      </c>
      <c r="AR28" s="61">
        <f t="shared" si="24"/>
        <v>90.47619048</v>
      </c>
      <c r="AS28" s="61">
        <f t="shared" si="25"/>
        <v>96.82539683</v>
      </c>
      <c r="AT28" s="76"/>
      <c r="AU28" s="77"/>
      <c r="AV28" s="77"/>
      <c r="AW28" s="78"/>
      <c r="AX28" s="78"/>
      <c r="AY28" s="78"/>
      <c r="AZ28" s="76"/>
      <c r="BA28" s="91"/>
      <c r="BB28" s="92"/>
      <c r="BC28" s="93"/>
      <c r="BD28" s="94"/>
      <c r="BE28" s="73"/>
      <c r="BF28" s="73"/>
      <c r="BG28" s="83"/>
      <c r="BH28" s="82"/>
      <c r="BI28" s="84"/>
      <c r="BJ28" s="85"/>
      <c r="BK28" s="83"/>
      <c r="BL28" s="86"/>
      <c r="BM28" s="87"/>
      <c r="BN28" s="87"/>
      <c r="BO28" s="83"/>
      <c r="BP28" s="82"/>
      <c r="BQ28" s="87"/>
      <c r="BR28" s="87"/>
      <c r="BS28" s="89"/>
      <c r="BT28" s="82"/>
      <c r="BU28" s="87"/>
      <c r="BV28" s="87"/>
      <c r="BW28" s="89"/>
      <c r="BX28" s="82"/>
      <c r="BY28" s="87"/>
      <c r="BZ28" s="87"/>
      <c r="CA28" s="89"/>
      <c r="CB28" s="82"/>
      <c r="CC28" s="67"/>
      <c r="CD28" s="67"/>
      <c r="CE28" s="90"/>
      <c r="CF28" s="90"/>
    </row>
    <row r="29">
      <c r="A29" s="68">
        <v>24.0</v>
      </c>
      <c r="B29" s="69" t="s">
        <v>40</v>
      </c>
      <c r="C29" s="57">
        <v>9.0</v>
      </c>
      <c r="D29" s="57">
        <v>1.0</v>
      </c>
      <c r="E29" s="10">
        <v>4.0</v>
      </c>
      <c r="F29" s="43">
        <f t="shared" si="1"/>
        <v>10</v>
      </c>
      <c r="G29" s="43">
        <f t="shared" si="2"/>
        <v>4</v>
      </c>
      <c r="H29" s="58">
        <f t="shared" si="3"/>
        <v>71.42857143</v>
      </c>
      <c r="I29" s="58">
        <f t="shared" si="4"/>
        <v>57.14285714</v>
      </c>
      <c r="J29" s="70">
        <v>13.0</v>
      </c>
      <c r="K29" s="70">
        <v>4.0</v>
      </c>
      <c r="L29" s="70">
        <v>12.0</v>
      </c>
      <c r="M29" s="71">
        <f t="shared" si="5"/>
        <v>29</v>
      </c>
      <c r="N29" s="48">
        <f t="shared" si="6"/>
        <v>27</v>
      </c>
      <c r="O29" s="48">
        <f t="shared" si="7"/>
        <v>16</v>
      </c>
      <c r="P29" s="47">
        <f t="shared" si="8"/>
        <v>79.41176471</v>
      </c>
      <c r="Q29" s="48">
        <f t="shared" si="9"/>
        <v>84.21052632</v>
      </c>
      <c r="R29" s="72">
        <v>10.0</v>
      </c>
      <c r="S29" s="72">
        <v>2.0</v>
      </c>
      <c r="T29" s="70">
        <v>14.0</v>
      </c>
      <c r="U29" s="48">
        <f t="shared" si="10"/>
        <v>39</v>
      </c>
      <c r="V29" s="48">
        <f t="shared" si="11"/>
        <v>30</v>
      </c>
      <c r="W29" s="48">
        <f t="shared" si="12"/>
        <v>79.59183673</v>
      </c>
      <c r="X29" s="59">
        <f t="shared" si="13"/>
        <v>85.71428571</v>
      </c>
      <c r="Y29" s="70">
        <v>9.0</v>
      </c>
      <c r="Z29" s="70">
        <v>3.0</v>
      </c>
      <c r="AA29" s="72">
        <v>12.0</v>
      </c>
      <c r="AB29" s="48">
        <f t="shared" si="14"/>
        <v>51</v>
      </c>
      <c r="AC29" s="48">
        <f t="shared" si="15"/>
        <v>42</v>
      </c>
      <c r="AD29" s="48">
        <f t="shared" si="16"/>
        <v>82.25806452</v>
      </c>
      <c r="AE29" s="48">
        <f t="shared" si="17"/>
        <v>89.36170213</v>
      </c>
      <c r="AF29" s="70">
        <v>9.0</v>
      </c>
      <c r="AG29" s="72">
        <v>2.0</v>
      </c>
      <c r="AH29" s="73">
        <v>5.0</v>
      </c>
      <c r="AI29" s="61">
        <f t="shared" si="18"/>
        <v>62</v>
      </c>
      <c r="AJ29" s="61">
        <f t="shared" si="19"/>
        <v>47</v>
      </c>
      <c r="AK29" s="61">
        <f t="shared" si="20"/>
        <v>80.51948052</v>
      </c>
      <c r="AL29" s="61">
        <f t="shared" si="21"/>
        <v>83.92857143</v>
      </c>
      <c r="AM29" s="74">
        <v>4.0</v>
      </c>
      <c r="AN29" s="75">
        <v>3.0</v>
      </c>
      <c r="AO29" s="73">
        <v>7.0</v>
      </c>
      <c r="AP29" s="62">
        <f t="shared" si="22"/>
        <v>69</v>
      </c>
      <c r="AQ29" s="61">
        <f t="shared" si="23"/>
        <v>54</v>
      </c>
      <c r="AR29" s="61">
        <f t="shared" si="24"/>
        <v>82.14285714</v>
      </c>
      <c r="AS29" s="61">
        <f t="shared" si="25"/>
        <v>85.71428571</v>
      </c>
      <c r="AT29" s="76"/>
      <c r="AU29" s="77"/>
      <c r="AV29" s="77"/>
      <c r="AW29" s="78"/>
      <c r="AX29" s="78"/>
      <c r="AY29" s="78"/>
      <c r="AZ29" s="76"/>
      <c r="BA29" s="91"/>
      <c r="BB29" s="92"/>
      <c r="BC29" s="93"/>
      <c r="BD29" s="94"/>
      <c r="BE29" s="73"/>
      <c r="BF29" s="73"/>
      <c r="BG29" s="83"/>
      <c r="BH29" s="82"/>
      <c r="BI29" s="84"/>
      <c r="BJ29" s="85"/>
      <c r="BK29" s="83"/>
      <c r="BL29" s="86"/>
      <c r="BM29" s="87"/>
      <c r="BN29" s="87"/>
      <c r="BO29" s="83"/>
      <c r="BP29" s="82"/>
      <c r="BQ29" s="87"/>
      <c r="BR29" s="87"/>
      <c r="BS29" s="89"/>
      <c r="BT29" s="82"/>
      <c r="BU29" s="87"/>
      <c r="BV29" s="87"/>
      <c r="BW29" s="89"/>
      <c r="BX29" s="82"/>
      <c r="BY29" s="87"/>
      <c r="BZ29" s="87"/>
      <c r="CA29" s="89"/>
      <c r="CB29" s="82"/>
      <c r="CC29" s="67"/>
      <c r="CD29" s="67"/>
      <c r="CE29" s="90"/>
      <c r="CF29" s="90"/>
    </row>
    <row r="30">
      <c r="A30" s="68">
        <v>25.0</v>
      </c>
      <c r="B30" s="69" t="s">
        <v>41</v>
      </c>
      <c r="C30" s="57">
        <v>10.0</v>
      </c>
      <c r="D30" s="57">
        <v>2.0</v>
      </c>
      <c r="E30" s="10">
        <v>3.0</v>
      </c>
      <c r="F30" s="43">
        <f t="shared" si="1"/>
        <v>12</v>
      </c>
      <c r="G30" s="43">
        <f t="shared" si="2"/>
        <v>3</v>
      </c>
      <c r="H30" s="58">
        <f t="shared" si="3"/>
        <v>85.71428571</v>
      </c>
      <c r="I30" s="58">
        <f t="shared" si="4"/>
        <v>42.85714286</v>
      </c>
      <c r="J30" s="70">
        <v>14.0</v>
      </c>
      <c r="K30" s="70">
        <v>4.0</v>
      </c>
      <c r="L30" s="70">
        <v>8.0</v>
      </c>
      <c r="M30" s="71">
        <f t="shared" si="5"/>
        <v>26</v>
      </c>
      <c r="N30" s="48">
        <f t="shared" si="6"/>
        <v>30</v>
      </c>
      <c r="O30" s="48">
        <f t="shared" si="7"/>
        <v>11</v>
      </c>
      <c r="P30" s="47">
        <f t="shared" si="8"/>
        <v>88.23529412</v>
      </c>
      <c r="Q30" s="48">
        <f t="shared" si="9"/>
        <v>57.89473684</v>
      </c>
      <c r="R30" s="72">
        <v>8.0</v>
      </c>
      <c r="S30" s="72">
        <v>0.0</v>
      </c>
      <c r="T30" s="70">
        <v>13.0</v>
      </c>
      <c r="U30" s="48">
        <f t="shared" si="10"/>
        <v>38</v>
      </c>
      <c r="V30" s="48">
        <f t="shared" si="11"/>
        <v>24</v>
      </c>
      <c r="W30" s="48">
        <f t="shared" si="12"/>
        <v>77.55102041</v>
      </c>
      <c r="X30" s="59">
        <f t="shared" si="13"/>
        <v>68.57142857</v>
      </c>
      <c r="Y30" s="70">
        <v>10.0</v>
      </c>
      <c r="Z30" s="70">
        <v>2.0</v>
      </c>
      <c r="AA30" s="72">
        <v>10.0</v>
      </c>
      <c r="AB30" s="48">
        <f t="shared" si="14"/>
        <v>50</v>
      </c>
      <c r="AC30" s="48">
        <f t="shared" si="15"/>
        <v>34</v>
      </c>
      <c r="AD30" s="48">
        <f t="shared" si="16"/>
        <v>80.64516129</v>
      </c>
      <c r="AE30" s="48">
        <f t="shared" si="17"/>
        <v>72.34042553</v>
      </c>
      <c r="AF30" s="70">
        <v>11.0</v>
      </c>
      <c r="AG30" s="72">
        <v>2.0</v>
      </c>
      <c r="AH30" s="73">
        <v>9.0</v>
      </c>
      <c r="AI30" s="61">
        <f t="shared" si="18"/>
        <v>63</v>
      </c>
      <c r="AJ30" s="61">
        <f t="shared" si="19"/>
        <v>43</v>
      </c>
      <c r="AK30" s="61">
        <f t="shared" si="20"/>
        <v>81.81818182</v>
      </c>
      <c r="AL30" s="61">
        <f t="shared" si="21"/>
        <v>76.78571429</v>
      </c>
      <c r="AM30" s="74">
        <v>3.0</v>
      </c>
      <c r="AN30" s="75">
        <v>3.0</v>
      </c>
      <c r="AO30" s="73">
        <v>4.0</v>
      </c>
      <c r="AP30" s="62">
        <f t="shared" si="22"/>
        <v>69</v>
      </c>
      <c r="AQ30" s="61">
        <f t="shared" si="23"/>
        <v>47</v>
      </c>
      <c r="AR30" s="61">
        <f t="shared" si="24"/>
        <v>82.14285714</v>
      </c>
      <c r="AS30" s="95">
        <f t="shared" si="25"/>
        <v>74.6031746</v>
      </c>
      <c r="AT30" s="76"/>
      <c r="AU30" s="77"/>
      <c r="AV30" s="77"/>
      <c r="AW30" s="78"/>
      <c r="AX30" s="78"/>
      <c r="AY30" s="78"/>
      <c r="AZ30" s="76"/>
      <c r="BA30" s="91"/>
      <c r="BB30" s="92"/>
      <c r="BC30" s="93"/>
      <c r="BD30" s="94"/>
      <c r="BE30" s="73"/>
      <c r="BF30" s="73"/>
      <c r="BG30" s="83"/>
      <c r="BH30" s="82"/>
      <c r="BI30" s="84"/>
      <c r="BJ30" s="85"/>
      <c r="BK30" s="83"/>
      <c r="BL30" s="86"/>
      <c r="BM30" s="87"/>
      <c r="BN30" s="87"/>
      <c r="BO30" s="83"/>
      <c r="BP30" s="82"/>
      <c r="BQ30" s="87"/>
      <c r="BR30" s="87"/>
      <c r="BS30" s="89"/>
      <c r="BT30" s="82"/>
      <c r="BU30" s="87"/>
      <c r="BV30" s="87"/>
      <c r="BW30" s="89"/>
      <c r="BX30" s="82"/>
      <c r="BY30" s="87"/>
      <c r="BZ30" s="87"/>
      <c r="CA30" s="89"/>
      <c r="CB30" s="82"/>
      <c r="CC30" s="67"/>
      <c r="CD30" s="67"/>
      <c r="CE30" s="90"/>
      <c r="CF30" s="90"/>
    </row>
    <row r="31">
      <c r="A31" s="68">
        <v>26.0</v>
      </c>
      <c r="B31" s="69" t="s">
        <v>42</v>
      </c>
      <c r="C31" s="57">
        <v>12.0</v>
      </c>
      <c r="D31" s="57">
        <v>2.0</v>
      </c>
      <c r="E31" s="97">
        <v>5.0</v>
      </c>
      <c r="F31" s="43">
        <f t="shared" si="1"/>
        <v>14</v>
      </c>
      <c r="G31" s="43">
        <f t="shared" si="2"/>
        <v>5</v>
      </c>
      <c r="H31" s="58">
        <f t="shared" si="3"/>
        <v>100</v>
      </c>
      <c r="I31" s="58">
        <f t="shared" si="4"/>
        <v>71.42857143</v>
      </c>
      <c r="J31" s="43">
        <v>13.0</v>
      </c>
      <c r="K31" s="98">
        <v>4.0</v>
      </c>
      <c r="L31" s="43">
        <v>8.0</v>
      </c>
      <c r="M31" s="71">
        <f t="shared" si="5"/>
        <v>25</v>
      </c>
      <c r="N31" s="48">
        <f t="shared" si="6"/>
        <v>31</v>
      </c>
      <c r="O31" s="48">
        <f t="shared" si="7"/>
        <v>13</v>
      </c>
      <c r="P31" s="47">
        <f t="shared" si="8"/>
        <v>91.17647059</v>
      </c>
      <c r="Q31" s="48">
        <f t="shared" si="9"/>
        <v>68.42105263</v>
      </c>
      <c r="R31" s="99">
        <v>8.0</v>
      </c>
      <c r="S31" s="99">
        <v>1.0</v>
      </c>
      <c r="T31" s="97">
        <v>14.0</v>
      </c>
      <c r="U31" s="48">
        <f t="shared" si="10"/>
        <v>40</v>
      </c>
      <c r="V31" s="48">
        <f t="shared" si="11"/>
        <v>27</v>
      </c>
      <c r="W31" s="48">
        <f t="shared" si="12"/>
        <v>81.63265306</v>
      </c>
      <c r="X31" s="59">
        <f t="shared" si="13"/>
        <v>77.14285714</v>
      </c>
      <c r="Y31" s="43">
        <v>8.0</v>
      </c>
      <c r="Z31" s="59">
        <v>3.0</v>
      </c>
      <c r="AA31" s="40">
        <v>12.0</v>
      </c>
      <c r="AB31" s="48">
        <f t="shared" si="14"/>
        <v>51</v>
      </c>
      <c r="AC31" s="48">
        <f t="shared" si="15"/>
        <v>39</v>
      </c>
      <c r="AD31" s="48">
        <f t="shared" si="16"/>
        <v>82.25806452</v>
      </c>
      <c r="AE31" s="48">
        <f t="shared" si="17"/>
        <v>82.9787234</v>
      </c>
      <c r="AF31" s="59">
        <v>11.0</v>
      </c>
      <c r="AG31" s="100">
        <v>1.0</v>
      </c>
      <c r="AH31" s="43">
        <v>5.0</v>
      </c>
      <c r="AI31" s="61">
        <f t="shared" si="18"/>
        <v>63</v>
      </c>
      <c r="AJ31" s="61">
        <f t="shared" si="19"/>
        <v>44</v>
      </c>
      <c r="AK31" s="61">
        <f t="shared" si="20"/>
        <v>81.81818182</v>
      </c>
      <c r="AL31" s="61">
        <f t="shared" si="21"/>
        <v>78.57142857</v>
      </c>
      <c r="AM31" s="50">
        <v>4.0</v>
      </c>
      <c r="AN31" s="50">
        <v>3.0</v>
      </c>
      <c r="AO31" s="43">
        <v>3.0</v>
      </c>
      <c r="AP31" s="62">
        <f t="shared" si="22"/>
        <v>70</v>
      </c>
      <c r="AQ31" s="61">
        <f t="shared" si="23"/>
        <v>47</v>
      </c>
      <c r="AR31" s="61">
        <f t="shared" si="24"/>
        <v>83.33333333</v>
      </c>
      <c r="AS31" s="95">
        <f t="shared" si="25"/>
        <v>74.6031746</v>
      </c>
      <c r="AT31" s="48"/>
      <c r="AU31" s="44"/>
      <c r="AV31" s="44"/>
      <c r="AW31" s="45"/>
      <c r="AX31" s="46"/>
      <c r="AY31" s="44"/>
      <c r="AZ31" s="44"/>
      <c r="BA31" s="47"/>
      <c r="BB31" s="48"/>
      <c r="BC31" s="44"/>
      <c r="BD31" s="44"/>
      <c r="BE31" s="49"/>
      <c r="BF31" s="49"/>
      <c r="BG31" s="50"/>
      <c r="BH31" s="50"/>
      <c r="BI31" s="51"/>
      <c r="BJ31" s="51"/>
      <c r="BK31" s="52"/>
      <c r="BL31" s="52"/>
      <c r="BM31" s="53"/>
      <c r="BN31" s="54"/>
      <c r="BO31" s="55"/>
      <c r="BP31" s="55"/>
      <c r="BQ31" s="53"/>
      <c r="BR31" s="54"/>
      <c r="BS31" s="55"/>
      <c r="BT31" s="55"/>
      <c r="BU31" s="53"/>
      <c r="BV31" s="53"/>
      <c r="BW31" s="56"/>
      <c r="BX31" s="56"/>
      <c r="BY31" s="53"/>
      <c r="BZ31" s="53"/>
      <c r="CA31" s="56"/>
      <c r="CB31" s="56"/>
      <c r="CC31" s="53"/>
      <c r="CD31" s="53"/>
      <c r="CE31" s="90"/>
      <c r="CF31" s="90"/>
    </row>
    <row r="32">
      <c r="A32" s="68">
        <v>27.0</v>
      </c>
      <c r="B32" s="69" t="s">
        <v>43</v>
      </c>
      <c r="C32" s="57">
        <v>5.0</v>
      </c>
      <c r="D32" s="57">
        <v>1.0</v>
      </c>
      <c r="E32" s="97">
        <v>3.0</v>
      </c>
      <c r="F32" s="43">
        <f t="shared" si="1"/>
        <v>6</v>
      </c>
      <c r="G32" s="43">
        <f t="shared" si="2"/>
        <v>3</v>
      </c>
      <c r="H32" s="58">
        <f t="shared" si="3"/>
        <v>42.85714286</v>
      </c>
      <c r="I32" s="58">
        <f t="shared" si="4"/>
        <v>42.85714286</v>
      </c>
      <c r="J32" s="59">
        <v>4.0</v>
      </c>
      <c r="K32" s="59">
        <v>2.0</v>
      </c>
      <c r="L32" s="59">
        <v>6.0</v>
      </c>
      <c r="M32" s="71">
        <f t="shared" si="5"/>
        <v>12</v>
      </c>
      <c r="N32" s="48">
        <f t="shared" si="6"/>
        <v>12</v>
      </c>
      <c r="O32" s="48">
        <f t="shared" si="7"/>
        <v>9</v>
      </c>
      <c r="P32" s="47">
        <f t="shared" si="8"/>
        <v>35.29411765</v>
      </c>
      <c r="Q32" s="48">
        <f t="shared" si="9"/>
        <v>47.36842105</v>
      </c>
      <c r="R32" s="101">
        <v>8.0</v>
      </c>
      <c r="S32" s="101">
        <v>2.0</v>
      </c>
      <c r="T32" s="101">
        <v>16.0</v>
      </c>
      <c r="U32" s="48">
        <f t="shared" si="10"/>
        <v>22</v>
      </c>
      <c r="V32" s="48">
        <f t="shared" si="11"/>
        <v>25</v>
      </c>
      <c r="W32" s="48">
        <f t="shared" si="12"/>
        <v>44.89795918</v>
      </c>
      <c r="X32" s="59">
        <f t="shared" si="13"/>
        <v>71.42857143</v>
      </c>
      <c r="Y32" s="59">
        <v>7.0</v>
      </c>
      <c r="Z32" s="59">
        <v>3.0</v>
      </c>
      <c r="AA32" s="59">
        <v>10.0</v>
      </c>
      <c r="AB32" s="48">
        <f t="shared" si="14"/>
        <v>32</v>
      </c>
      <c r="AC32" s="48">
        <f t="shared" si="15"/>
        <v>35</v>
      </c>
      <c r="AD32" s="48">
        <f t="shared" si="16"/>
        <v>51.61290323</v>
      </c>
      <c r="AE32" s="48">
        <f t="shared" si="17"/>
        <v>74.46808511</v>
      </c>
      <c r="AF32" s="59">
        <v>10.0</v>
      </c>
      <c r="AG32" s="59">
        <v>1.0</v>
      </c>
      <c r="AH32" s="60">
        <v>4.0</v>
      </c>
      <c r="AI32" s="61">
        <f t="shared" si="18"/>
        <v>43</v>
      </c>
      <c r="AJ32" s="61">
        <f t="shared" si="19"/>
        <v>39</v>
      </c>
      <c r="AK32" s="61">
        <f t="shared" si="20"/>
        <v>55.84415584</v>
      </c>
      <c r="AL32" s="61">
        <f t="shared" si="21"/>
        <v>69.64285714</v>
      </c>
      <c r="AM32" s="60">
        <v>4.0</v>
      </c>
      <c r="AN32" s="60">
        <v>3.0</v>
      </c>
      <c r="AO32" s="60">
        <v>7.0</v>
      </c>
      <c r="AP32" s="62">
        <f t="shared" si="22"/>
        <v>50</v>
      </c>
      <c r="AQ32" s="61">
        <f t="shared" si="23"/>
        <v>46</v>
      </c>
      <c r="AR32" s="95">
        <f t="shared" si="24"/>
        <v>59.52380952</v>
      </c>
      <c r="AS32" s="95">
        <f t="shared" si="25"/>
        <v>73.01587302</v>
      </c>
      <c r="AT32" s="61"/>
      <c r="AU32" s="61"/>
      <c r="AV32" s="61"/>
      <c r="AW32" s="63"/>
      <c r="AX32" s="63"/>
      <c r="AY32" s="63"/>
      <c r="AZ32" s="64"/>
      <c r="BA32" s="65"/>
      <c r="BB32" s="65"/>
      <c r="BC32" s="65"/>
      <c r="BD32" s="65"/>
      <c r="BE32" s="65"/>
      <c r="BF32" s="65"/>
      <c r="BG32" s="66"/>
      <c r="BH32" s="65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7"/>
      <c r="CD32" s="67"/>
      <c r="CE32" s="90"/>
      <c r="CF32" s="90"/>
    </row>
    <row r="33">
      <c r="A33" s="68">
        <v>28.0</v>
      </c>
      <c r="B33" s="69" t="s">
        <v>44</v>
      </c>
      <c r="C33" s="57">
        <v>9.0</v>
      </c>
      <c r="D33" s="57">
        <v>1.0</v>
      </c>
      <c r="E33" s="10">
        <v>5.0</v>
      </c>
      <c r="F33" s="43">
        <f t="shared" si="1"/>
        <v>10</v>
      </c>
      <c r="G33" s="43">
        <f t="shared" si="2"/>
        <v>5</v>
      </c>
      <c r="H33" s="58">
        <f t="shared" si="3"/>
        <v>71.42857143</v>
      </c>
      <c r="I33" s="58">
        <f t="shared" si="4"/>
        <v>71.42857143</v>
      </c>
      <c r="J33" s="70">
        <v>14.0</v>
      </c>
      <c r="K33" s="70">
        <v>4.0</v>
      </c>
      <c r="L33" s="70">
        <v>10.0</v>
      </c>
      <c r="M33" s="71">
        <f t="shared" si="5"/>
        <v>28</v>
      </c>
      <c r="N33" s="48">
        <f t="shared" si="6"/>
        <v>28</v>
      </c>
      <c r="O33" s="48">
        <f t="shared" si="7"/>
        <v>15</v>
      </c>
      <c r="P33" s="47">
        <f t="shared" si="8"/>
        <v>82.35294118</v>
      </c>
      <c r="Q33" s="48">
        <f t="shared" si="9"/>
        <v>78.94736842</v>
      </c>
      <c r="R33" s="72">
        <v>7.0</v>
      </c>
      <c r="S33" s="72">
        <v>2.0</v>
      </c>
      <c r="T33" s="70">
        <v>16.0</v>
      </c>
      <c r="U33" s="48">
        <f t="shared" si="10"/>
        <v>37</v>
      </c>
      <c r="V33" s="48">
        <f t="shared" si="11"/>
        <v>31</v>
      </c>
      <c r="W33" s="48">
        <f t="shared" si="12"/>
        <v>75.51020408</v>
      </c>
      <c r="X33" s="59">
        <f t="shared" si="13"/>
        <v>88.57142857</v>
      </c>
      <c r="Y33" s="70">
        <v>10.0</v>
      </c>
      <c r="Z33" s="70">
        <v>3.0</v>
      </c>
      <c r="AA33" s="72">
        <v>12.0</v>
      </c>
      <c r="AB33" s="48">
        <f t="shared" si="14"/>
        <v>50</v>
      </c>
      <c r="AC33" s="48">
        <f t="shared" si="15"/>
        <v>43</v>
      </c>
      <c r="AD33" s="48">
        <f t="shared" si="16"/>
        <v>80.64516129</v>
      </c>
      <c r="AE33" s="48">
        <f t="shared" si="17"/>
        <v>91.4893617</v>
      </c>
      <c r="AF33" s="70">
        <v>10.0</v>
      </c>
      <c r="AG33" s="72">
        <v>1.0</v>
      </c>
      <c r="AH33" s="73">
        <v>7.0</v>
      </c>
      <c r="AI33" s="61">
        <f t="shared" si="18"/>
        <v>61</v>
      </c>
      <c r="AJ33" s="61">
        <f t="shared" si="19"/>
        <v>50</v>
      </c>
      <c r="AK33" s="61">
        <f t="shared" si="20"/>
        <v>79.22077922</v>
      </c>
      <c r="AL33" s="61">
        <f t="shared" si="21"/>
        <v>89.28571429</v>
      </c>
      <c r="AM33" s="74">
        <v>4.0</v>
      </c>
      <c r="AN33" s="75">
        <v>2.0</v>
      </c>
      <c r="AO33" s="73">
        <v>3.0</v>
      </c>
      <c r="AP33" s="62">
        <f t="shared" si="22"/>
        <v>67</v>
      </c>
      <c r="AQ33" s="61">
        <f t="shared" si="23"/>
        <v>53</v>
      </c>
      <c r="AR33" s="61">
        <f t="shared" si="24"/>
        <v>79.76190476</v>
      </c>
      <c r="AS33" s="61">
        <f t="shared" si="25"/>
        <v>84.12698413</v>
      </c>
      <c r="AT33" s="76"/>
      <c r="AU33" s="77"/>
      <c r="AV33" s="77"/>
      <c r="AW33" s="78"/>
      <c r="AX33" s="78"/>
      <c r="AY33" s="78"/>
      <c r="AZ33" s="76"/>
      <c r="BA33" s="79"/>
      <c r="BB33" s="80"/>
      <c r="BC33" s="81"/>
      <c r="BD33" s="82"/>
      <c r="BE33" s="73"/>
      <c r="BF33" s="73"/>
      <c r="BG33" s="83"/>
      <c r="BH33" s="82"/>
      <c r="BI33" s="84"/>
      <c r="BJ33" s="85"/>
      <c r="BK33" s="83"/>
      <c r="BL33" s="86"/>
      <c r="BM33" s="87"/>
      <c r="BN33" s="87"/>
      <c r="BO33" s="83"/>
      <c r="BP33" s="82"/>
      <c r="BQ33" s="88"/>
      <c r="BR33" s="87"/>
      <c r="BS33" s="89"/>
      <c r="BT33" s="82"/>
      <c r="BU33" s="87"/>
      <c r="BV33" s="87"/>
      <c r="BW33" s="89"/>
      <c r="BX33" s="82"/>
      <c r="BY33" s="87"/>
      <c r="BZ33" s="87"/>
      <c r="CA33" s="89"/>
      <c r="CB33" s="82"/>
      <c r="CC33" s="67"/>
      <c r="CD33" s="67"/>
      <c r="CE33" s="90"/>
      <c r="CF33" s="90"/>
    </row>
    <row r="34">
      <c r="A34" s="68">
        <v>29.0</v>
      </c>
      <c r="B34" s="69" t="s">
        <v>45</v>
      </c>
      <c r="C34" s="57">
        <v>10.0</v>
      </c>
      <c r="D34" s="57">
        <v>2.0</v>
      </c>
      <c r="E34" s="10">
        <v>4.0</v>
      </c>
      <c r="F34" s="43">
        <f t="shared" si="1"/>
        <v>12</v>
      </c>
      <c r="G34" s="43">
        <f t="shared" si="2"/>
        <v>4</v>
      </c>
      <c r="H34" s="58">
        <f t="shared" si="3"/>
        <v>85.71428571</v>
      </c>
      <c r="I34" s="58">
        <f t="shared" si="4"/>
        <v>57.14285714</v>
      </c>
      <c r="J34" s="70">
        <v>7.0</v>
      </c>
      <c r="K34" s="70">
        <v>3.0</v>
      </c>
      <c r="L34" s="70">
        <v>6.0</v>
      </c>
      <c r="M34" s="71">
        <f t="shared" si="5"/>
        <v>16</v>
      </c>
      <c r="N34" s="48">
        <f t="shared" si="6"/>
        <v>22</v>
      </c>
      <c r="O34" s="48">
        <f t="shared" si="7"/>
        <v>10</v>
      </c>
      <c r="P34" s="47">
        <f t="shared" si="8"/>
        <v>64.70588235</v>
      </c>
      <c r="Q34" s="48">
        <f t="shared" si="9"/>
        <v>52.63157895</v>
      </c>
      <c r="R34" s="72">
        <v>9.0</v>
      </c>
      <c r="S34" s="72">
        <v>2.0</v>
      </c>
      <c r="T34" s="70">
        <v>14.0</v>
      </c>
      <c r="U34" s="48">
        <f t="shared" si="10"/>
        <v>33</v>
      </c>
      <c r="V34" s="48">
        <f t="shared" si="11"/>
        <v>24</v>
      </c>
      <c r="W34" s="48">
        <f t="shared" si="12"/>
        <v>67.34693878</v>
      </c>
      <c r="X34" s="59">
        <f t="shared" si="13"/>
        <v>68.57142857</v>
      </c>
      <c r="Y34" s="70">
        <v>7.0</v>
      </c>
      <c r="Z34" s="70">
        <v>3.0</v>
      </c>
      <c r="AA34" s="72">
        <v>8.0</v>
      </c>
      <c r="AB34" s="48">
        <f t="shared" si="14"/>
        <v>43</v>
      </c>
      <c r="AC34" s="48">
        <f t="shared" si="15"/>
        <v>32</v>
      </c>
      <c r="AD34" s="48">
        <f t="shared" si="16"/>
        <v>69.35483871</v>
      </c>
      <c r="AE34" s="48">
        <f t="shared" si="17"/>
        <v>68.08510638</v>
      </c>
      <c r="AF34" s="70">
        <v>10.0</v>
      </c>
      <c r="AG34" s="72">
        <v>2.0</v>
      </c>
      <c r="AH34" s="73">
        <v>7.0</v>
      </c>
      <c r="AI34" s="61">
        <f t="shared" si="18"/>
        <v>55</v>
      </c>
      <c r="AJ34" s="61">
        <f t="shared" si="19"/>
        <v>39</v>
      </c>
      <c r="AK34" s="61">
        <f t="shared" si="20"/>
        <v>71.42857143</v>
      </c>
      <c r="AL34" s="61">
        <f t="shared" si="21"/>
        <v>69.64285714</v>
      </c>
      <c r="AM34" s="74">
        <v>3.0</v>
      </c>
      <c r="AN34" s="75">
        <v>1.0</v>
      </c>
      <c r="AO34" s="73">
        <v>7.0</v>
      </c>
      <c r="AP34" s="62">
        <f t="shared" si="22"/>
        <v>59</v>
      </c>
      <c r="AQ34" s="61">
        <f t="shared" si="23"/>
        <v>46</v>
      </c>
      <c r="AR34" s="95">
        <f t="shared" si="24"/>
        <v>70.23809524</v>
      </c>
      <c r="AS34" s="95">
        <f t="shared" si="25"/>
        <v>73.01587302</v>
      </c>
      <c r="AT34" s="76"/>
      <c r="AU34" s="77"/>
      <c r="AV34" s="77"/>
      <c r="AW34" s="78"/>
      <c r="AX34" s="78"/>
      <c r="AY34" s="78"/>
      <c r="AZ34" s="76"/>
      <c r="BA34" s="91"/>
      <c r="BB34" s="92"/>
      <c r="BC34" s="93"/>
      <c r="BD34" s="94"/>
      <c r="BE34" s="73"/>
      <c r="BF34" s="73"/>
      <c r="BG34" s="83"/>
      <c r="BH34" s="82"/>
      <c r="BI34" s="84"/>
      <c r="BJ34" s="85"/>
      <c r="BK34" s="83"/>
      <c r="BL34" s="86"/>
      <c r="BM34" s="87"/>
      <c r="BN34" s="87"/>
      <c r="BO34" s="83"/>
      <c r="BP34" s="82"/>
      <c r="BQ34" s="87"/>
      <c r="BR34" s="87"/>
      <c r="BS34" s="89"/>
      <c r="BT34" s="82"/>
      <c r="BU34" s="87"/>
      <c r="BV34" s="87"/>
      <c r="BW34" s="89"/>
      <c r="BX34" s="82"/>
      <c r="BY34" s="87"/>
      <c r="BZ34" s="87"/>
      <c r="CA34" s="89"/>
      <c r="CB34" s="82"/>
      <c r="CC34" s="67"/>
      <c r="CD34" s="67"/>
      <c r="CE34" s="90"/>
      <c r="CF34" s="90"/>
    </row>
    <row r="35">
      <c r="A35" s="68">
        <v>30.0</v>
      </c>
      <c r="B35" s="69" t="s">
        <v>46</v>
      </c>
      <c r="C35" s="57">
        <v>11.0</v>
      </c>
      <c r="D35" s="57">
        <v>1.0</v>
      </c>
      <c r="E35" s="10">
        <v>5.0</v>
      </c>
      <c r="F35" s="43">
        <f t="shared" si="1"/>
        <v>12</v>
      </c>
      <c r="G35" s="43">
        <f t="shared" si="2"/>
        <v>5</v>
      </c>
      <c r="H35" s="58">
        <f t="shared" si="3"/>
        <v>85.71428571</v>
      </c>
      <c r="I35" s="58">
        <f t="shared" si="4"/>
        <v>71.42857143</v>
      </c>
      <c r="J35" s="70">
        <v>16.0</v>
      </c>
      <c r="K35" s="70">
        <v>4.0</v>
      </c>
      <c r="L35" s="70">
        <v>12.0</v>
      </c>
      <c r="M35" s="71">
        <f t="shared" si="5"/>
        <v>32</v>
      </c>
      <c r="N35" s="48">
        <f t="shared" si="6"/>
        <v>32</v>
      </c>
      <c r="O35" s="48">
        <f t="shared" si="7"/>
        <v>17</v>
      </c>
      <c r="P35" s="47">
        <f t="shared" si="8"/>
        <v>94.11764706</v>
      </c>
      <c r="Q35" s="48">
        <f t="shared" si="9"/>
        <v>89.47368421</v>
      </c>
      <c r="R35" s="72">
        <v>11.0</v>
      </c>
      <c r="S35" s="72">
        <v>2.0</v>
      </c>
      <c r="T35" s="70">
        <v>16.0</v>
      </c>
      <c r="U35" s="48">
        <f t="shared" si="10"/>
        <v>45</v>
      </c>
      <c r="V35" s="48">
        <f t="shared" si="11"/>
        <v>33</v>
      </c>
      <c r="W35" s="48">
        <f t="shared" si="12"/>
        <v>91.83673469</v>
      </c>
      <c r="X35" s="59">
        <f t="shared" si="13"/>
        <v>94.28571429</v>
      </c>
      <c r="Y35" s="70">
        <v>9.0</v>
      </c>
      <c r="Z35" s="70">
        <v>3.0</v>
      </c>
      <c r="AA35" s="72">
        <v>10.0</v>
      </c>
      <c r="AB35" s="48">
        <f t="shared" si="14"/>
        <v>57</v>
      </c>
      <c r="AC35" s="48">
        <f t="shared" si="15"/>
        <v>43</v>
      </c>
      <c r="AD35" s="48">
        <f t="shared" si="16"/>
        <v>91.93548387</v>
      </c>
      <c r="AE35" s="48">
        <f t="shared" si="17"/>
        <v>91.4893617</v>
      </c>
      <c r="AF35" s="70">
        <v>10.0</v>
      </c>
      <c r="AG35" s="72">
        <v>2.0</v>
      </c>
      <c r="AH35" s="73">
        <v>9.0</v>
      </c>
      <c r="AI35" s="61">
        <f t="shared" si="18"/>
        <v>69</v>
      </c>
      <c r="AJ35" s="61">
        <f t="shared" si="19"/>
        <v>52</v>
      </c>
      <c r="AK35" s="61">
        <f t="shared" si="20"/>
        <v>89.61038961</v>
      </c>
      <c r="AL35" s="61">
        <f t="shared" si="21"/>
        <v>92.85714286</v>
      </c>
      <c r="AM35" s="74">
        <v>4.0</v>
      </c>
      <c r="AN35" s="75">
        <v>3.0</v>
      </c>
      <c r="AO35" s="73">
        <v>7.0</v>
      </c>
      <c r="AP35" s="62">
        <f t="shared" si="22"/>
        <v>76</v>
      </c>
      <c r="AQ35" s="61">
        <f t="shared" si="23"/>
        <v>59</v>
      </c>
      <c r="AR35" s="61">
        <f t="shared" si="24"/>
        <v>90.47619048</v>
      </c>
      <c r="AS35" s="61">
        <f t="shared" si="25"/>
        <v>93.65079365</v>
      </c>
      <c r="AT35" s="76"/>
      <c r="AU35" s="77"/>
      <c r="AV35" s="77"/>
      <c r="AW35" s="78"/>
      <c r="AX35" s="78"/>
      <c r="AY35" s="78"/>
      <c r="AZ35" s="76"/>
      <c r="BA35" s="91"/>
      <c r="BB35" s="92"/>
      <c r="BC35" s="93"/>
      <c r="BD35" s="94"/>
      <c r="BE35" s="73"/>
      <c r="BF35" s="73"/>
      <c r="BG35" s="83"/>
      <c r="BH35" s="82"/>
      <c r="BI35" s="84"/>
      <c r="BJ35" s="85"/>
      <c r="BK35" s="83"/>
      <c r="BL35" s="86"/>
      <c r="BM35" s="87"/>
      <c r="BN35" s="87"/>
      <c r="BO35" s="83"/>
      <c r="BP35" s="82"/>
      <c r="BQ35" s="87"/>
      <c r="BR35" s="87"/>
      <c r="BS35" s="89"/>
      <c r="BT35" s="82"/>
      <c r="BU35" s="87"/>
      <c r="BV35" s="87"/>
      <c r="BW35" s="89"/>
      <c r="BX35" s="82"/>
      <c r="BY35" s="87"/>
      <c r="BZ35" s="87"/>
      <c r="CA35" s="89"/>
      <c r="CB35" s="82"/>
      <c r="CC35" s="67"/>
      <c r="CD35" s="67"/>
      <c r="CE35" s="90"/>
      <c r="CF35" s="90"/>
    </row>
    <row r="36">
      <c r="A36" s="68">
        <v>31.0</v>
      </c>
      <c r="B36" s="69" t="s">
        <v>47</v>
      </c>
      <c r="C36" s="57">
        <v>9.0</v>
      </c>
      <c r="D36" s="57">
        <v>1.0</v>
      </c>
      <c r="E36" s="10">
        <v>1.0</v>
      </c>
      <c r="F36" s="43">
        <f t="shared" si="1"/>
        <v>10</v>
      </c>
      <c r="G36" s="43">
        <f t="shared" si="2"/>
        <v>1</v>
      </c>
      <c r="H36" s="58">
        <f t="shared" si="3"/>
        <v>71.42857143</v>
      </c>
      <c r="I36" s="58">
        <f t="shared" si="4"/>
        <v>14.28571429</v>
      </c>
      <c r="J36" s="70">
        <v>11.0</v>
      </c>
      <c r="K36" s="70">
        <v>3.0</v>
      </c>
      <c r="L36" s="70">
        <v>8.0</v>
      </c>
      <c r="M36" s="71">
        <f t="shared" si="5"/>
        <v>22</v>
      </c>
      <c r="N36" s="48">
        <f t="shared" si="6"/>
        <v>24</v>
      </c>
      <c r="O36" s="48">
        <f t="shared" si="7"/>
        <v>9</v>
      </c>
      <c r="P36" s="47">
        <f t="shared" si="8"/>
        <v>70.58823529</v>
      </c>
      <c r="Q36" s="48">
        <f t="shared" si="9"/>
        <v>47.36842105</v>
      </c>
      <c r="R36" s="72">
        <v>10.0</v>
      </c>
      <c r="S36" s="72">
        <v>2.0</v>
      </c>
      <c r="T36" s="70">
        <v>16.0</v>
      </c>
      <c r="U36" s="48">
        <f t="shared" si="10"/>
        <v>36</v>
      </c>
      <c r="V36" s="48">
        <f t="shared" si="11"/>
        <v>25</v>
      </c>
      <c r="W36" s="48">
        <f t="shared" si="12"/>
        <v>73.46938776</v>
      </c>
      <c r="X36" s="59">
        <f t="shared" si="13"/>
        <v>71.42857143</v>
      </c>
      <c r="Y36" s="70">
        <v>9.0</v>
      </c>
      <c r="Z36" s="70">
        <v>3.0</v>
      </c>
      <c r="AA36" s="72">
        <v>10.0</v>
      </c>
      <c r="AB36" s="48">
        <f t="shared" si="14"/>
        <v>48</v>
      </c>
      <c r="AC36" s="48">
        <f t="shared" si="15"/>
        <v>35</v>
      </c>
      <c r="AD36" s="48">
        <f t="shared" si="16"/>
        <v>77.41935484</v>
      </c>
      <c r="AE36" s="48">
        <f t="shared" si="17"/>
        <v>74.46808511</v>
      </c>
      <c r="AF36" s="70">
        <v>12.0</v>
      </c>
      <c r="AG36" s="72">
        <v>2.0</v>
      </c>
      <c r="AH36" s="73">
        <v>9.0</v>
      </c>
      <c r="AI36" s="61">
        <f t="shared" si="18"/>
        <v>62</v>
      </c>
      <c r="AJ36" s="61">
        <f t="shared" si="19"/>
        <v>44</v>
      </c>
      <c r="AK36" s="61">
        <f t="shared" si="20"/>
        <v>80.51948052</v>
      </c>
      <c r="AL36" s="61">
        <f t="shared" si="21"/>
        <v>78.57142857</v>
      </c>
      <c r="AM36" s="74">
        <v>1.0</v>
      </c>
      <c r="AN36" s="75">
        <v>2.0</v>
      </c>
      <c r="AO36" s="73">
        <v>5.0</v>
      </c>
      <c r="AP36" s="62">
        <f t="shared" si="22"/>
        <v>65</v>
      </c>
      <c r="AQ36" s="61">
        <f t="shared" si="23"/>
        <v>49</v>
      </c>
      <c r="AR36" s="61">
        <f t="shared" si="24"/>
        <v>77.38095238</v>
      </c>
      <c r="AS36" s="61">
        <f t="shared" si="25"/>
        <v>77.77777778</v>
      </c>
      <c r="AT36" s="76"/>
      <c r="AU36" s="77"/>
      <c r="AV36" s="77"/>
      <c r="AW36" s="78"/>
      <c r="AX36" s="78"/>
      <c r="AY36" s="78"/>
      <c r="AZ36" s="76"/>
      <c r="BA36" s="91"/>
      <c r="BB36" s="92"/>
      <c r="BC36" s="93"/>
      <c r="BD36" s="94"/>
      <c r="BE36" s="73"/>
      <c r="BF36" s="73"/>
      <c r="BG36" s="83"/>
      <c r="BH36" s="82"/>
      <c r="BI36" s="84"/>
      <c r="BJ36" s="85"/>
      <c r="BK36" s="83"/>
      <c r="BL36" s="86"/>
      <c r="BM36" s="87"/>
      <c r="BN36" s="87"/>
      <c r="BO36" s="83"/>
      <c r="BP36" s="82"/>
      <c r="BQ36" s="87"/>
      <c r="BR36" s="87"/>
      <c r="BS36" s="89"/>
      <c r="BT36" s="82"/>
      <c r="BU36" s="87"/>
      <c r="BV36" s="87"/>
      <c r="BW36" s="89"/>
      <c r="BX36" s="82"/>
      <c r="BY36" s="87"/>
      <c r="BZ36" s="87"/>
      <c r="CA36" s="89"/>
      <c r="CB36" s="82"/>
      <c r="CC36" s="67"/>
      <c r="CD36" s="67"/>
      <c r="CE36" s="90"/>
      <c r="CF36" s="90"/>
    </row>
    <row r="37">
      <c r="A37" s="68">
        <v>32.0</v>
      </c>
      <c r="B37" s="69" t="s">
        <v>48</v>
      </c>
      <c r="C37" s="57">
        <v>11.0</v>
      </c>
      <c r="D37" s="57">
        <v>2.0</v>
      </c>
      <c r="E37" s="10">
        <v>7.0</v>
      </c>
      <c r="F37" s="43">
        <f t="shared" si="1"/>
        <v>13</v>
      </c>
      <c r="G37" s="43">
        <f t="shared" si="2"/>
        <v>7</v>
      </c>
      <c r="H37" s="58">
        <f t="shared" si="3"/>
        <v>92.85714286</v>
      </c>
      <c r="I37" s="58">
        <f t="shared" si="4"/>
        <v>100</v>
      </c>
      <c r="J37" s="70">
        <v>10.0</v>
      </c>
      <c r="K37" s="70">
        <v>4.0</v>
      </c>
      <c r="L37" s="70">
        <v>12.0</v>
      </c>
      <c r="M37" s="71">
        <f t="shared" si="5"/>
        <v>26</v>
      </c>
      <c r="N37" s="48">
        <f t="shared" si="6"/>
        <v>27</v>
      </c>
      <c r="O37" s="48">
        <f t="shared" si="7"/>
        <v>19</v>
      </c>
      <c r="P37" s="47">
        <f t="shared" si="8"/>
        <v>79.41176471</v>
      </c>
      <c r="Q37" s="48">
        <f t="shared" si="9"/>
        <v>100</v>
      </c>
      <c r="R37" s="72">
        <v>10.0</v>
      </c>
      <c r="S37" s="72">
        <v>2.0</v>
      </c>
      <c r="T37" s="70">
        <v>13.0</v>
      </c>
      <c r="U37" s="48">
        <f t="shared" si="10"/>
        <v>39</v>
      </c>
      <c r="V37" s="48">
        <f t="shared" si="11"/>
        <v>32</v>
      </c>
      <c r="W37" s="48">
        <f t="shared" si="12"/>
        <v>79.59183673</v>
      </c>
      <c r="X37" s="59">
        <f t="shared" si="13"/>
        <v>91.42857143</v>
      </c>
      <c r="Y37" s="70">
        <v>8.0</v>
      </c>
      <c r="Z37" s="70">
        <v>2.0</v>
      </c>
      <c r="AA37" s="72">
        <v>10.0</v>
      </c>
      <c r="AB37" s="48">
        <f t="shared" si="14"/>
        <v>49</v>
      </c>
      <c r="AC37" s="48">
        <f t="shared" si="15"/>
        <v>42</v>
      </c>
      <c r="AD37" s="48">
        <f t="shared" si="16"/>
        <v>79.03225806</v>
      </c>
      <c r="AE37" s="48">
        <f t="shared" si="17"/>
        <v>89.36170213</v>
      </c>
      <c r="AF37" s="70">
        <v>11.0</v>
      </c>
      <c r="AG37" s="72">
        <v>2.0</v>
      </c>
      <c r="AH37" s="73">
        <v>7.0</v>
      </c>
      <c r="AI37" s="61">
        <f t="shared" si="18"/>
        <v>62</v>
      </c>
      <c r="AJ37" s="61">
        <f t="shared" si="19"/>
        <v>49</v>
      </c>
      <c r="AK37" s="61">
        <f t="shared" si="20"/>
        <v>80.51948052</v>
      </c>
      <c r="AL37" s="61">
        <f t="shared" si="21"/>
        <v>87.5</v>
      </c>
      <c r="AM37" s="74">
        <v>4.0</v>
      </c>
      <c r="AN37" s="75">
        <v>3.0</v>
      </c>
      <c r="AO37" s="73">
        <v>7.0</v>
      </c>
      <c r="AP37" s="62">
        <f t="shared" si="22"/>
        <v>69</v>
      </c>
      <c r="AQ37" s="61">
        <f t="shared" si="23"/>
        <v>56</v>
      </c>
      <c r="AR37" s="61">
        <f t="shared" si="24"/>
        <v>82.14285714</v>
      </c>
      <c r="AS37" s="61">
        <f t="shared" si="25"/>
        <v>88.88888889</v>
      </c>
      <c r="AT37" s="76"/>
      <c r="AU37" s="77"/>
      <c r="AV37" s="77"/>
      <c r="AW37" s="78"/>
      <c r="AX37" s="78"/>
      <c r="AY37" s="78"/>
      <c r="AZ37" s="76"/>
      <c r="BA37" s="91"/>
      <c r="BB37" s="92"/>
      <c r="BC37" s="93"/>
      <c r="BD37" s="94"/>
      <c r="BE37" s="73"/>
      <c r="BF37" s="73"/>
      <c r="BG37" s="83"/>
      <c r="BH37" s="82"/>
      <c r="BI37" s="84"/>
      <c r="BJ37" s="85"/>
      <c r="BK37" s="83"/>
      <c r="BL37" s="86"/>
      <c r="BM37" s="87"/>
      <c r="BN37" s="87"/>
      <c r="BO37" s="83"/>
      <c r="BP37" s="82"/>
      <c r="BQ37" s="87"/>
      <c r="BR37" s="87"/>
      <c r="BS37" s="89"/>
      <c r="BT37" s="82"/>
      <c r="BU37" s="87"/>
      <c r="BV37" s="87"/>
      <c r="BW37" s="89"/>
      <c r="BX37" s="82"/>
      <c r="BY37" s="87"/>
      <c r="BZ37" s="87"/>
      <c r="CA37" s="89"/>
      <c r="CB37" s="82"/>
      <c r="CC37" s="67"/>
      <c r="CD37" s="67"/>
      <c r="CE37" s="90"/>
      <c r="CF37" s="90"/>
    </row>
    <row r="38">
      <c r="A38" s="68">
        <v>33.0</v>
      </c>
      <c r="B38" s="69" t="s">
        <v>49</v>
      </c>
      <c r="C38" s="57">
        <v>7.0</v>
      </c>
      <c r="D38" s="57">
        <v>1.0</v>
      </c>
      <c r="E38" s="10">
        <v>4.0</v>
      </c>
      <c r="F38" s="43">
        <f t="shared" si="1"/>
        <v>8</v>
      </c>
      <c r="G38" s="43">
        <f t="shared" si="2"/>
        <v>4</v>
      </c>
      <c r="H38" s="58">
        <f t="shared" si="3"/>
        <v>57.14285714</v>
      </c>
      <c r="I38" s="58">
        <f t="shared" si="4"/>
        <v>57.14285714</v>
      </c>
      <c r="J38" s="70">
        <v>13.0</v>
      </c>
      <c r="K38" s="70">
        <v>4.0</v>
      </c>
      <c r="L38" s="70">
        <v>8.0</v>
      </c>
      <c r="M38" s="71">
        <f t="shared" si="5"/>
        <v>25</v>
      </c>
      <c r="N38" s="48">
        <f t="shared" si="6"/>
        <v>25</v>
      </c>
      <c r="O38" s="48">
        <f t="shared" si="7"/>
        <v>12</v>
      </c>
      <c r="P38" s="47">
        <f t="shared" si="8"/>
        <v>73.52941176</v>
      </c>
      <c r="Q38" s="48">
        <f t="shared" si="9"/>
        <v>63.15789474</v>
      </c>
      <c r="R38" s="72">
        <v>6.0</v>
      </c>
      <c r="S38" s="72">
        <v>0.0</v>
      </c>
      <c r="T38" s="70">
        <v>9.0</v>
      </c>
      <c r="U38" s="48">
        <f t="shared" si="10"/>
        <v>31</v>
      </c>
      <c r="V38" s="48">
        <f t="shared" si="11"/>
        <v>21</v>
      </c>
      <c r="W38" s="48">
        <f t="shared" si="12"/>
        <v>63.26530612</v>
      </c>
      <c r="X38" s="59">
        <f t="shared" si="13"/>
        <v>60</v>
      </c>
      <c r="Y38" s="70">
        <v>9.0</v>
      </c>
      <c r="Z38" s="70">
        <v>2.0</v>
      </c>
      <c r="AA38" s="72">
        <v>10.0</v>
      </c>
      <c r="AB38" s="48">
        <f t="shared" si="14"/>
        <v>42</v>
      </c>
      <c r="AC38" s="48">
        <f t="shared" si="15"/>
        <v>31</v>
      </c>
      <c r="AD38" s="48">
        <f t="shared" si="16"/>
        <v>67.74193548</v>
      </c>
      <c r="AE38" s="48">
        <f t="shared" si="17"/>
        <v>65.95744681</v>
      </c>
      <c r="AF38" s="70">
        <v>4.0</v>
      </c>
      <c r="AG38" s="72">
        <v>1.0</v>
      </c>
      <c r="AH38" s="73">
        <v>6.0</v>
      </c>
      <c r="AI38" s="61">
        <f t="shared" si="18"/>
        <v>47</v>
      </c>
      <c r="AJ38" s="61">
        <f t="shared" si="19"/>
        <v>37</v>
      </c>
      <c r="AK38" s="61">
        <f t="shared" si="20"/>
        <v>61.03896104</v>
      </c>
      <c r="AL38" s="61">
        <f t="shared" si="21"/>
        <v>66.07142857</v>
      </c>
      <c r="AM38" s="74">
        <v>2.0</v>
      </c>
      <c r="AN38" s="75">
        <v>2.0</v>
      </c>
      <c r="AO38" s="73">
        <v>2.0</v>
      </c>
      <c r="AP38" s="62">
        <f t="shared" si="22"/>
        <v>51</v>
      </c>
      <c r="AQ38" s="61">
        <f t="shared" si="23"/>
        <v>39</v>
      </c>
      <c r="AR38" s="95">
        <f t="shared" si="24"/>
        <v>60.71428571</v>
      </c>
      <c r="AS38" s="95">
        <f t="shared" si="25"/>
        <v>61.9047619</v>
      </c>
      <c r="AT38" s="76"/>
      <c r="AU38" s="77"/>
      <c r="AV38" s="77"/>
      <c r="AW38" s="78"/>
      <c r="AX38" s="78"/>
      <c r="AY38" s="78"/>
      <c r="AZ38" s="76"/>
      <c r="BA38" s="91"/>
      <c r="BB38" s="92"/>
      <c r="BC38" s="93"/>
      <c r="BD38" s="94"/>
      <c r="BE38" s="73"/>
      <c r="BF38" s="73"/>
      <c r="BG38" s="83"/>
      <c r="BH38" s="82"/>
      <c r="BI38" s="84"/>
      <c r="BJ38" s="85"/>
      <c r="BK38" s="83"/>
      <c r="BL38" s="86"/>
      <c r="BM38" s="87"/>
      <c r="BN38" s="87"/>
      <c r="BO38" s="83"/>
      <c r="BP38" s="82"/>
      <c r="BQ38" s="87"/>
      <c r="BR38" s="87"/>
      <c r="BS38" s="89"/>
      <c r="BT38" s="82"/>
      <c r="BU38" s="87"/>
      <c r="BV38" s="87"/>
      <c r="BW38" s="89"/>
      <c r="BX38" s="82"/>
      <c r="BY38" s="87"/>
      <c r="BZ38" s="87"/>
      <c r="CA38" s="89"/>
      <c r="CB38" s="82"/>
      <c r="CC38" s="67"/>
      <c r="CD38" s="67"/>
      <c r="CE38" s="90"/>
      <c r="CF38" s="90"/>
    </row>
    <row r="39">
      <c r="A39" s="68">
        <v>34.0</v>
      </c>
      <c r="B39" s="69" t="s">
        <v>50</v>
      </c>
      <c r="C39" s="57">
        <v>10.0</v>
      </c>
      <c r="D39" s="57">
        <v>2.0</v>
      </c>
      <c r="E39" s="10">
        <v>6.0</v>
      </c>
      <c r="F39" s="43">
        <f t="shared" si="1"/>
        <v>12</v>
      </c>
      <c r="G39" s="43">
        <f t="shared" si="2"/>
        <v>6</v>
      </c>
      <c r="H39" s="58">
        <f t="shared" si="3"/>
        <v>85.71428571</v>
      </c>
      <c r="I39" s="58">
        <f t="shared" si="4"/>
        <v>85.71428571</v>
      </c>
      <c r="J39" s="70">
        <v>16.0</v>
      </c>
      <c r="K39" s="70">
        <v>4.0</v>
      </c>
      <c r="L39" s="70">
        <v>10.0</v>
      </c>
      <c r="M39" s="71">
        <f t="shared" si="5"/>
        <v>30</v>
      </c>
      <c r="N39" s="48">
        <f t="shared" si="6"/>
        <v>32</v>
      </c>
      <c r="O39" s="48">
        <f t="shared" si="7"/>
        <v>16</v>
      </c>
      <c r="P39" s="47">
        <f t="shared" si="8"/>
        <v>94.11764706</v>
      </c>
      <c r="Q39" s="48">
        <f t="shared" si="9"/>
        <v>84.21052632</v>
      </c>
      <c r="R39" s="72">
        <v>8.0</v>
      </c>
      <c r="S39" s="72">
        <v>3.0</v>
      </c>
      <c r="T39" s="70">
        <v>16.0</v>
      </c>
      <c r="U39" s="48">
        <f t="shared" si="10"/>
        <v>43</v>
      </c>
      <c r="V39" s="48">
        <f t="shared" si="11"/>
        <v>32</v>
      </c>
      <c r="W39" s="48">
        <f t="shared" si="12"/>
        <v>87.75510204</v>
      </c>
      <c r="X39" s="59">
        <f t="shared" si="13"/>
        <v>91.42857143</v>
      </c>
      <c r="Y39" s="70">
        <v>8.0</v>
      </c>
      <c r="Z39" s="70">
        <v>3.0</v>
      </c>
      <c r="AA39" s="72">
        <v>12.0</v>
      </c>
      <c r="AB39" s="48">
        <f t="shared" si="14"/>
        <v>54</v>
      </c>
      <c r="AC39" s="48">
        <f t="shared" si="15"/>
        <v>44</v>
      </c>
      <c r="AD39" s="48">
        <f t="shared" si="16"/>
        <v>87.09677419</v>
      </c>
      <c r="AE39" s="48">
        <f t="shared" si="17"/>
        <v>93.61702128</v>
      </c>
      <c r="AF39" s="70">
        <v>9.0</v>
      </c>
      <c r="AG39" s="72">
        <v>1.0</v>
      </c>
      <c r="AH39" s="73">
        <v>9.0</v>
      </c>
      <c r="AI39" s="61">
        <f t="shared" si="18"/>
        <v>64</v>
      </c>
      <c r="AJ39" s="61">
        <f t="shared" si="19"/>
        <v>53</v>
      </c>
      <c r="AK39" s="61">
        <f t="shared" si="20"/>
        <v>83.11688312</v>
      </c>
      <c r="AL39" s="61">
        <f t="shared" si="21"/>
        <v>94.64285714</v>
      </c>
      <c r="AM39" s="74">
        <v>3.0</v>
      </c>
      <c r="AN39" s="75">
        <v>3.0</v>
      </c>
      <c r="AO39" s="73">
        <v>7.0</v>
      </c>
      <c r="AP39" s="62">
        <f t="shared" si="22"/>
        <v>70</v>
      </c>
      <c r="AQ39" s="61">
        <f t="shared" si="23"/>
        <v>60</v>
      </c>
      <c r="AR39" s="61">
        <f t="shared" si="24"/>
        <v>83.33333333</v>
      </c>
      <c r="AS39" s="61">
        <f t="shared" si="25"/>
        <v>95.23809524</v>
      </c>
      <c r="AT39" s="76"/>
      <c r="AU39" s="77"/>
      <c r="AV39" s="77"/>
      <c r="AW39" s="78"/>
      <c r="AX39" s="78"/>
      <c r="AY39" s="78"/>
      <c r="AZ39" s="76"/>
      <c r="BA39" s="91"/>
      <c r="BB39" s="92"/>
      <c r="BC39" s="93"/>
      <c r="BD39" s="94"/>
      <c r="BE39" s="73"/>
      <c r="BF39" s="73"/>
      <c r="BG39" s="83"/>
      <c r="BH39" s="82"/>
      <c r="BI39" s="84"/>
      <c r="BJ39" s="85"/>
      <c r="BK39" s="83"/>
      <c r="BL39" s="86"/>
      <c r="BM39" s="87"/>
      <c r="BN39" s="87"/>
      <c r="BO39" s="83"/>
      <c r="BP39" s="82"/>
      <c r="BQ39" s="87"/>
      <c r="BR39" s="87"/>
      <c r="BS39" s="89"/>
      <c r="BT39" s="82"/>
      <c r="BU39" s="87"/>
      <c r="BV39" s="87"/>
      <c r="BW39" s="89"/>
      <c r="BX39" s="82"/>
      <c r="BY39" s="87"/>
      <c r="BZ39" s="87"/>
      <c r="CA39" s="89"/>
      <c r="CB39" s="82"/>
      <c r="CC39" s="67"/>
      <c r="CD39" s="67"/>
      <c r="CE39" s="90"/>
      <c r="CF39" s="90"/>
    </row>
    <row r="40">
      <c r="A40" s="68">
        <v>35.0</v>
      </c>
      <c r="B40" s="69" t="s">
        <v>51</v>
      </c>
      <c r="C40" s="57">
        <v>8.0</v>
      </c>
      <c r="D40" s="57">
        <v>2.0</v>
      </c>
      <c r="E40" s="10">
        <v>7.0</v>
      </c>
      <c r="F40" s="43">
        <f t="shared" si="1"/>
        <v>10</v>
      </c>
      <c r="G40" s="43">
        <f t="shared" si="2"/>
        <v>7</v>
      </c>
      <c r="H40" s="58">
        <f t="shared" si="3"/>
        <v>71.42857143</v>
      </c>
      <c r="I40" s="58">
        <f t="shared" si="4"/>
        <v>100</v>
      </c>
      <c r="J40" s="70">
        <v>16.0</v>
      </c>
      <c r="K40" s="70">
        <v>4.0</v>
      </c>
      <c r="L40" s="70">
        <v>12.0</v>
      </c>
      <c r="M40" s="71">
        <f t="shared" si="5"/>
        <v>32</v>
      </c>
      <c r="N40" s="48">
        <f t="shared" si="6"/>
        <v>30</v>
      </c>
      <c r="O40" s="48">
        <f t="shared" si="7"/>
        <v>19</v>
      </c>
      <c r="P40" s="47">
        <f t="shared" si="8"/>
        <v>88.23529412</v>
      </c>
      <c r="Q40" s="48">
        <f t="shared" si="9"/>
        <v>100</v>
      </c>
      <c r="R40" s="72">
        <v>8.0</v>
      </c>
      <c r="S40" s="72">
        <v>3.0</v>
      </c>
      <c r="T40" s="70">
        <v>16.0</v>
      </c>
      <c r="U40" s="48">
        <f t="shared" si="10"/>
        <v>41</v>
      </c>
      <c r="V40" s="48">
        <f t="shared" si="11"/>
        <v>35</v>
      </c>
      <c r="W40" s="48">
        <f t="shared" si="12"/>
        <v>83.67346939</v>
      </c>
      <c r="X40" s="59">
        <f t="shared" si="13"/>
        <v>100</v>
      </c>
      <c r="Y40" s="70">
        <v>2.0</v>
      </c>
      <c r="Z40" s="70">
        <v>2.0</v>
      </c>
      <c r="AA40" s="72">
        <v>4.0</v>
      </c>
      <c r="AB40" s="48">
        <f t="shared" si="14"/>
        <v>45</v>
      </c>
      <c r="AC40" s="48">
        <f t="shared" si="15"/>
        <v>39</v>
      </c>
      <c r="AD40" s="48">
        <f t="shared" si="16"/>
        <v>72.58064516</v>
      </c>
      <c r="AE40" s="48">
        <f t="shared" si="17"/>
        <v>82.9787234</v>
      </c>
      <c r="AF40" s="70">
        <v>2.0</v>
      </c>
      <c r="AG40" s="72">
        <v>0.0</v>
      </c>
      <c r="AH40" s="73">
        <v>0.0</v>
      </c>
      <c r="AI40" s="61">
        <f t="shared" si="18"/>
        <v>47</v>
      </c>
      <c r="AJ40" s="61">
        <f t="shared" si="19"/>
        <v>39</v>
      </c>
      <c r="AK40" s="61">
        <f t="shared" si="20"/>
        <v>61.03896104</v>
      </c>
      <c r="AL40" s="61">
        <f t="shared" si="21"/>
        <v>69.64285714</v>
      </c>
      <c r="AM40" s="74">
        <v>1.0</v>
      </c>
      <c r="AN40" s="75">
        <v>1.0</v>
      </c>
      <c r="AO40" s="73">
        <v>2.0</v>
      </c>
      <c r="AP40" s="62">
        <f t="shared" si="22"/>
        <v>49</v>
      </c>
      <c r="AQ40" s="61">
        <f t="shared" si="23"/>
        <v>41</v>
      </c>
      <c r="AR40" s="95">
        <f t="shared" si="24"/>
        <v>58.33333333</v>
      </c>
      <c r="AS40" s="95">
        <f t="shared" si="25"/>
        <v>65.07936508</v>
      </c>
      <c r="AT40" s="76"/>
      <c r="AU40" s="77"/>
      <c r="AV40" s="77"/>
      <c r="AW40" s="78"/>
      <c r="AX40" s="78"/>
      <c r="AY40" s="78"/>
      <c r="AZ40" s="76"/>
      <c r="BA40" s="91"/>
      <c r="BB40" s="92"/>
      <c r="BC40" s="93"/>
      <c r="BD40" s="94"/>
      <c r="BE40" s="73"/>
      <c r="BF40" s="73"/>
      <c r="BG40" s="83"/>
      <c r="BH40" s="82"/>
      <c r="BI40" s="84"/>
      <c r="BJ40" s="85"/>
      <c r="BK40" s="83"/>
      <c r="BL40" s="86"/>
      <c r="BM40" s="87"/>
      <c r="BN40" s="87"/>
      <c r="BO40" s="83"/>
      <c r="BP40" s="82"/>
      <c r="BQ40" s="87"/>
      <c r="BR40" s="87"/>
      <c r="BS40" s="89"/>
      <c r="BT40" s="82"/>
      <c r="BU40" s="87"/>
      <c r="BV40" s="87"/>
      <c r="BW40" s="89"/>
      <c r="BX40" s="82"/>
      <c r="BY40" s="87"/>
      <c r="BZ40" s="87"/>
      <c r="CA40" s="89"/>
      <c r="CB40" s="82"/>
      <c r="CC40" s="67"/>
      <c r="CD40" s="67"/>
      <c r="CE40" s="90"/>
      <c r="CF40" s="90"/>
    </row>
    <row r="41">
      <c r="A41" s="102">
        <v>36.0</v>
      </c>
      <c r="B41" s="102" t="s">
        <v>52</v>
      </c>
      <c r="C41" s="57">
        <v>5.0</v>
      </c>
      <c r="D41" s="57">
        <v>2.0</v>
      </c>
      <c r="E41" s="57">
        <v>6.0</v>
      </c>
      <c r="F41" s="43">
        <f t="shared" si="1"/>
        <v>7</v>
      </c>
      <c r="G41" s="43">
        <f t="shared" si="2"/>
        <v>6</v>
      </c>
      <c r="H41" s="58">
        <f t="shared" si="3"/>
        <v>50</v>
      </c>
      <c r="I41" s="58">
        <f t="shared" si="4"/>
        <v>85.71428571</v>
      </c>
      <c r="J41" s="103"/>
      <c r="K41" s="103"/>
      <c r="L41" s="57"/>
      <c r="M41" s="71">
        <f t="shared" si="5"/>
        <v>0</v>
      </c>
      <c r="N41" s="48">
        <f t="shared" si="6"/>
        <v>7</v>
      </c>
      <c r="O41" s="48">
        <f t="shared" si="7"/>
        <v>6</v>
      </c>
      <c r="P41" s="47">
        <f t="shared" si="8"/>
        <v>20.58823529</v>
      </c>
      <c r="Q41" s="48">
        <f t="shared" si="9"/>
        <v>31.57894737</v>
      </c>
      <c r="R41" s="57"/>
      <c r="S41" s="57">
        <v>3.0</v>
      </c>
      <c r="T41" s="57"/>
      <c r="U41" s="48">
        <f t="shared" si="10"/>
        <v>10</v>
      </c>
      <c r="V41" s="48">
        <f t="shared" si="11"/>
        <v>6</v>
      </c>
      <c r="W41" s="48">
        <f t="shared" si="12"/>
        <v>20.40816327</v>
      </c>
      <c r="X41" s="59">
        <f t="shared" si="13"/>
        <v>17.14285714</v>
      </c>
      <c r="Y41" s="103"/>
      <c r="Z41" s="103"/>
      <c r="AA41" s="103"/>
      <c r="AB41" s="48">
        <f t="shared" si="14"/>
        <v>10</v>
      </c>
      <c r="AC41" s="48">
        <f t="shared" si="15"/>
        <v>6</v>
      </c>
      <c r="AD41" s="48">
        <f t="shared" si="16"/>
        <v>16.12903226</v>
      </c>
      <c r="AE41" s="48">
        <f t="shared" si="17"/>
        <v>12.76595745</v>
      </c>
      <c r="AF41" s="103"/>
      <c r="AG41" s="103"/>
      <c r="AH41" s="103"/>
      <c r="AI41" s="61">
        <f t="shared" si="18"/>
        <v>10</v>
      </c>
      <c r="AJ41" s="61">
        <f t="shared" si="19"/>
        <v>6</v>
      </c>
      <c r="AK41" s="61">
        <f t="shared" si="20"/>
        <v>12.98701299</v>
      </c>
      <c r="AL41" s="61">
        <f t="shared" si="21"/>
        <v>10.71428571</v>
      </c>
      <c r="AM41" s="57"/>
      <c r="AN41" s="103"/>
      <c r="AO41" s="103"/>
      <c r="AP41" s="62">
        <f t="shared" si="22"/>
        <v>10</v>
      </c>
      <c r="AQ41" s="61">
        <f t="shared" si="23"/>
        <v>6</v>
      </c>
      <c r="AR41" s="61">
        <f t="shared" si="24"/>
        <v>11.9047619</v>
      </c>
      <c r="AS41" s="61">
        <f t="shared" si="25"/>
        <v>9.523809524</v>
      </c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</row>
    <row r="42">
      <c r="F42" s="104"/>
      <c r="AP42" s="105"/>
    </row>
    <row r="43">
      <c r="F43" s="104"/>
      <c r="AP43" s="105"/>
    </row>
    <row r="44">
      <c r="F44" s="104"/>
      <c r="AP44" s="105"/>
    </row>
    <row r="45">
      <c r="F45" s="104"/>
      <c r="AP45" s="105"/>
    </row>
    <row r="46">
      <c r="F46" s="104"/>
      <c r="AP46" s="105"/>
    </row>
    <row r="47">
      <c r="F47" s="104"/>
      <c r="AP47" s="105"/>
    </row>
    <row r="48">
      <c r="F48" s="104"/>
      <c r="AP48" s="105"/>
    </row>
    <row r="49">
      <c r="F49" s="104"/>
      <c r="AP49" s="105"/>
    </row>
    <row r="50">
      <c r="F50" s="104"/>
      <c r="AP50" s="105"/>
    </row>
    <row r="51">
      <c r="F51" s="104"/>
      <c r="AP51" s="105"/>
    </row>
    <row r="52">
      <c r="F52" s="104"/>
      <c r="AP52" s="105"/>
    </row>
    <row r="53">
      <c r="F53" s="104"/>
      <c r="AP53" s="105"/>
    </row>
    <row r="54">
      <c r="F54" s="104"/>
      <c r="AP54" s="105"/>
    </row>
    <row r="55">
      <c r="F55" s="104"/>
      <c r="AP55" s="105"/>
    </row>
    <row r="56">
      <c r="F56" s="104"/>
      <c r="AP56" s="105"/>
    </row>
    <row r="57">
      <c r="F57" s="104"/>
      <c r="AP57" s="105"/>
    </row>
    <row r="58">
      <c r="F58" s="104"/>
      <c r="AP58" s="105"/>
    </row>
    <row r="59">
      <c r="F59" s="104"/>
      <c r="AP59" s="105"/>
    </row>
    <row r="60">
      <c r="F60" s="104"/>
      <c r="AP60" s="105"/>
    </row>
    <row r="61">
      <c r="F61" s="104"/>
      <c r="AP61" s="105"/>
    </row>
    <row r="62">
      <c r="F62" s="104"/>
      <c r="AP62" s="105"/>
    </row>
    <row r="63">
      <c r="F63" s="104"/>
      <c r="AP63" s="105"/>
    </row>
    <row r="64">
      <c r="F64" s="104"/>
      <c r="AP64" s="105"/>
    </row>
    <row r="65">
      <c r="F65" s="104"/>
      <c r="AP65" s="105"/>
    </row>
    <row r="66">
      <c r="F66" s="104"/>
      <c r="AP66" s="105"/>
    </row>
    <row r="67">
      <c r="F67" s="104"/>
      <c r="AP67" s="105"/>
    </row>
    <row r="68">
      <c r="F68" s="104"/>
      <c r="AP68" s="105"/>
    </row>
    <row r="69">
      <c r="F69" s="104"/>
      <c r="AP69" s="105"/>
    </row>
    <row r="70">
      <c r="F70" s="104"/>
      <c r="AP70" s="105"/>
    </row>
    <row r="71">
      <c r="F71" s="104"/>
      <c r="AP71" s="105"/>
    </row>
    <row r="72">
      <c r="F72" s="104"/>
      <c r="AP72" s="105"/>
    </row>
    <row r="73">
      <c r="F73" s="104"/>
      <c r="AP73" s="105"/>
    </row>
    <row r="74">
      <c r="F74" s="104"/>
      <c r="AP74" s="105"/>
    </row>
    <row r="75">
      <c r="F75" s="104"/>
      <c r="AP75" s="105"/>
    </row>
    <row r="76">
      <c r="F76" s="104"/>
      <c r="AP76" s="105"/>
    </row>
    <row r="77">
      <c r="F77" s="104"/>
      <c r="AP77" s="105"/>
    </row>
    <row r="78">
      <c r="F78" s="104"/>
      <c r="AP78" s="105"/>
    </row>
    <row r="79">
      <c r="F79" s="104"/>
      <c r="AP79" s="105"/>
    </row>
    <row r="80">
      <c r="F80" s="104"/>
      <c r="AP80" s="105"/>
    </row>
    <row r="81">
      <c r="F81" s="104"/>
      <c r="AP81" s="105"/>
    </row>
    <row r="82">
      <c r="F82" s="104"/>
      <c r="AP82" s="105"/>
    </row>
    <row r="83">
      <c r="F83" s="104"/>
      <c r="AP83" s="105"/>
    </row>
    <row r="84">
      <c r="F84" s="104"/>
      <c r="AP84" s="105"/>
    </row>
    <row r="85">
      <c r="F85" s="104"/>
      <c r="AP85" s="105"/>
    </row>
    <row r="86">
      <c r="F86" s="104"/>
      <c r="AP86" s="105"/>
    </row>
    <row r="87">
      <c r="F87" s="104"/>
      <c r="AP87" s="105"/>
    </row>
    <row r="88">
      <c r="F88" s="104"/>
      <c r="AP88" s="105"/>
    </row>
    <row r="89">
      <c r="F89" s="104"/>
      <c r="AP89" s="105"/>
    </row>
    <row r="90">
      <c r="F90" s="104"/>
      <c r="AP90" s="105"/>
    </row>
    <row r="91">
      <c r="F91" s="104"/>
      <c r="AP91" s="105"/>
    </row>
    <row r="92">
      <c r="F92" s="104"/>
      <c r="AP92" s="105"/>
    </row>
    <row r="93">
      <c r="F93" s="104"/>
      <c r="AP93" s="105"/>
    </row>
    <row r="94">
      <c r="F94" s="104"/>
      <c r="AP94" s="105"/>
    </row>
    <row r="95">
      <c r="F95" s="104"/>
      <c r="AP95" s="105"/>
    </row>
    <row r="96">
      <c r="F96" s="104"/>
      <c r="AP96" s="105"/>
    </row>
    <row r="97">
      <c r="F97" s="104"/>
      <c r="AP97" s="105"/>
    </row>
    <row r="98">
      <c r="F98" s="104"/>
      <c r="AP98" s="105"/>
    </row>
    <row r="99">
      <c r="F99" s="104"/>
      <c r="AP99" s="105"/>
    </row>
    <row r="100">
      <c r="F100" s="104"/>
      <c r="AP100" s="105"/>
    </row>
    <row r="101">
      <c r="F101" s="104"/>
      <c r="AP101" s="105"/>
    </row>
    <row r="102">
      <c r="F102" s="104"/>
      <c r="AP102" s="105"/>
    </row>
    <row r="103">
      <c r="F103" s="104"/>
      <c r="AP103" s="105"/>
    </row>
    <row r="104">
      <c r="F104" s="104"/>
      <c r="AP104" s="105"/>
    </row>
    <row r="105">
      <c r="F105" s="104"/>
      <c r="AP105" s="105"/>
    </row>
    <row r="106">
      <c r="F106" s="104"/>
      <c r="AP106" s="105"/>
    </row>
    <row r="107">
      <c r="F107" s="104"/>
      <c r="AP107" s="105"/>
    </row>
    <row r="108">
      <c r="F108" s="104"/>
      <c r="AP108" s="105"/>
    </row>
    <row r="109">
      <c r="F109" s="104"/>
      <c r="AP109" s="105"/>
    </row>
    <row r="110">
      <c r="F110" s="104"/>
      <c r="AP110" s="105"/>
    </row>
    <row r="111">
      <c r="F111" s="104"/>
      <c r="AP111" s="105"/>
    </row>
    <row r="112">
      <c r="F112" s="104"/>
      <c r="AP112" s="105"/>
    </row>
    <row r="113">
      <c r="F113" s="104"/>
      <c r="AP113" s="105"/>
    </row>
    <row r="114">
      <c r="F114" s="104"/>
      <c r="AP114" s="105"/>
    </row>
    <row r="115">
      <c r="F115" s="104"/>
      <c r="AP115" s="105"/>
    </row>
    <row r="116">
      <c r="F116" s="104"/>
      <c r="AP116" s="105"/>
    </row>
    <row r="117">
      <c r="F117" s="104"/>
      <c r="AP117" s="105"/>
    </row>
    <row r="118">
      <c r="F118" s="104"/>
      <c r="AP118" s="105"/>
    </row>
    <row r="119">
      <c r="F119" s="104"/>
      <c r="AP119" s="105"/>
    </row>
    <row r="120">
      <c r="F120" s="104"/>
      <c r="AP120" s="105"/>
    </row>
    <row r="121">
      <c r="F121" s="104"/>
      <c r="AP121" s="105"/>
    </row>
    <row r="122">
      <c r="F122" s="104"/>
      <c r="AP122" s="105"/>
    </row>
    <row r="123">
      <c r="F123" s="104"/>
      <c r="AP123" s="105"/>
    </row>
    <row r="124">
      <c r="F124" s="104"/>
      <c r="AP124" s="105"/>
    </row>
    <row r="125">
      <c r="F125" s="104"/>
      <c r="AP125" s="105"/>
    </row>
    <row r="126">
      <c r="F126" s="104"/>
      <c r="AP126" s="105"/>
    </row>
    <row r="127">
      <c r="F127" s="104"/>
      <c r="AP127" s="105"/>
    </row>
    <row r="128">
      <c r="F128" s="104"/>
      <c r="AP128" s="105"/>
    </row>
    <row r="129">
      <c r="F129" s="104"/>
      <c r="AP129" s="105"/>
    </row>
    <row r="130">
      <c r="F130" s="104"/>
      <c r="AP130" s="105"/>
    </row>
    <row r="131">
      <c r="F131" s="104"/>
      <c r="AP131" s="105"/>
    </row>
    <row r="132">
      <c r="F132" s="104"/>
      <c r="AP132" s="105"/>
    </row>
    <row r="133">
      <c r="F133" s="104"/>
      <c r="AP133" s="105"/>
    </row>
    <row r="134">
      <c r="F134" s="104"/>
      <c r="AP134" s="105"/>
    </row>
    <row r="135">
      <c r="F135" s="104"/>
      <c r="AP135" s="105"/>
    </row>
    <row r="136">
      <c r="F136" s="104"/>
      <c r="AP136" s="105"/>
    </row>
    <row r="137">
      <c r="F137" s="104"/>
      <c r="AP137" s="105"/>
    </row>
    <row r="138">
      <c r="F138" s="104"/>
      <c r="AP138" s="105"/>
    </row>
    <row r="139">
      <c r="F139" s="104"/>
      <c r="AP139" s="105"/>
    </row>
    <row r="140">
      <c r="F140" s="104"/>
      <c r="AP140" s="105"/>
    </row>
    <row r="141">
      <c r="F141" s="104"/>
      <c r="AP141" s="105"/>
    </row>
    <row r="142">
      <c r="F142" s="104"/>
      <c r="AP142" s="105"/>
    </row>
    <row r="143">
      <c r="F143" s="104"/>
      <c r="AP143" s="105"/>
    </row>
    <row r="144">
      <c r="F144" s="104"/>
      <c r="AP144" s="105"/>
    </row>
    <row r="145">
      <c r="F145" s="104"/>
      <c r="AP145" s="105"/>
    </row>
    <row r="146">
      <c r="F146" s="104"/>
      <c r="AP146" s="105"/>
    </row>
    <row r="147">
      <c r="F147" s="104"/>
      <c r="AP147" s="105"/>
    </row>
    <row r="148">
      <c r="F148" s="104"/>
      <c r="AP148" s="105"/>
    </row>
    <row r="149">
      <c r="F149" s="104"/>
      <c r="AP149" s="105"/>
    </row>
    <row r="150">
      <c r="F150" s="104"/>
      <c r="AP150" s="105"/>
    </row>
    <row r="151">
      <c r="F151" s="104"/>
      <c r="AP151" s="105"/>
    </row>
    <row r="152">
      <c r="F152" s="104"/>
      <c r="AP152" s="105"/>
    </row>
    <row r="153">
      <c r="F153" s="104"/>
      <c r="AP153" s="105"/>
    </row>
    <row r="154">
      <c r="F154" s="104"/>
      <c r="AP154" s="105"/>
    </row>
    <row r="155">
      <c r="F155" s="104"/>
      <c r="AP155" s="105"/>
    </row>
    <row r="156">
      <c r="F156" s="104"/>
      <c r="AP156" s="105"/>
    </row>
    <row r="157">
      <c r="F157" s="104"/>
      <c r="AP157" s="105"/>
    </row>
    <row r="158">
      <c r="F158" s="104"/>
      <c r="AP158" s="105"/>
    </row>
    <row r="159">
      <c r="F159" s="104"/>
      <c r="AP159" s="105"/>
    </row>
    <row r="160">
      <c r="F160" s="104"/>
      <c r="AP160" s="105"/>
    </row>
    <row r="161">
      <c r="F161" s="104"/>
      <c r="AP161" s="105"/>
    </row>
    <row r="162">
      <c r="F162" s="104"/>
      <c r="AP162" s="105"/>
    </row>
    <row r="163">
      <c r="F163" s="104"/>
      <c r="AP163" s="105"/>
    </row>
    <row r="164">
      <c r="F164" s="104"/>
      <c r="AP164" s="105"/>
    </row>
    <row r="165">
      <c r="F165" s="104"/>
      <c r="AP165" s="105"/>
    </row>
    <row r="166">
      <c r="F166" s="104"/>
      <c r="AP166" s="105"/>
    </row>
    <row r="167">
      <c r="F167" s="104"/>
      <c r="AP167" s="105"/>
    </row>
    <row r="168">
      <c r="F168" s="104"/>
      <c r="AP168" s="105"/>
    </row>
    <row r="169">
      <c r="F169" s="104"/>
      <c r="AP169" s="105"/>
    </row>
    <row r="170">
      <c r="F170" s="104"/>
      <c r="AP170" s="105"/>
    </row>
    <row r="171">
      <c r="F171" s="104"/>
      <c r="AP171" s="105"/>
    </row>
    <row r="172">
      <c r="F172" s="104"/>
      <c r="AP172" s="105"/>
    </row>
    <row r="173">
      <c r="F173" s="104"/>
      <c r="AP173" s="105"/>
    </row>
    <row r="174">
      <c r="F174" s="104"/>
      <c r="AP174" s="105"/>
    </row>
    <row r="175">
      <c r="F175" s="104"/>
      <c r="AP175" s="105"/>
    </row>
    <row r="176">
      <c r="F176" s="104"/>
      <c r="AP176" s="105"/>
    </row>
    <row r="177">
      <c r="F177" s="104"/>
      <c r="AP177" s="105"/>
    </row>
    <row r="178">
      <c r="F178" s="104"/>
      <c r="AP178" s="105"/>
    </row>
    <row r="179">
      <c r="F179" s="104"/>
      <c r="AP179" s="105"/>
    </row>
    <row r="180">
      <c r="F180" s="104"/>
      <c r="AP180" s="105"/>
    </row>
    <row r="181">
      <c r="F181" s="104"/>
      <c r="AP181" s="105"/>
    </row>
    <row r="182">
      <c r="F182" s="104"/>
      <c r="AP182" s="105"/>
    </row>
    <row r="183">
      <c r="F183" s="104"/>
      <c r="AP183" s="105"/>
    </row>
    <row r="184">
      <c r="F184" s="104"/>
      <c r="AP184" s="105"/>
    </row>
    <row r="185">
      <c r="F185" s="104"/>
      <c r="AP185" s="105"/>
    </row>
    <row r="186">
      <c r="F186" s="104"/>
      <c r="AP186" s="105"/>
    </row>
    <row r="187">
      <c r="F187" s="104"/>
      <c r="AP187" s="105"/>
    </row>
    <row r="188">
      <c r="F188" s="104"/>
      <c r="AP188" s="105"/>
    </row>
    <row r="189">
      <c r="F189" s="104"/>
      <c r="AP189" s="105"/>
    </row>
    <row r="190">
      <c r="F190" s="104"/>
      <c r="AP190" s="105"/>
    </row>
    <row r="191">
      <c r="F191" s="104"/>
      <c r="AP191" s="105"/>
    </row>
    <row r="192">
      <c r="F192" s="104"/>
      <c r="AP192" s="105"/>
    </row>
    <row r="193">
      <c r="F193" s="104"/>
      <c r="AP193" s="105"/>
    </row>
    <row r="194">
      <c r="F194" s="104"/>
      <c r="AP194" s="105"/>
    </row>
    <row r="195">
      <c r="F195" s="104"/>
      <c r="AP195" s="105"/>
    </row>
    <row r="196">
      <c r="F196" s="104"/>
      <c r="AP196" s="105"/>
    </row>
    <row r="197">
      <c r="F197" s="104"/>
      <c r="AP197" s="105"/>
    </row>
    <row r="198">
      <c r="F198" s="104"/>
      <c r="AP198" s="105"/>
    </row>
    <row r="199">
      <c r="F199" s="104"/>
      <c r="AP199" s="105"/>
    </row>
    <row r="200">
      <c r="F200" s="104"/>
      <c r="AP200" s="105"/>
    </row>
    <row r="201">
      <c r="F201" s="104"/>
      <c r="AP201" s="105"/>
    </row>
    <row r="202">
      <c r="F202" s="104"/>
      <c r="AP202" s="105"/>
    </row>
    <row r="203">
      <c r="F203" s="104"/>
      <c r="AP203" s="105"/>
    </row>
    <row r="204">
      <c r="F204" s="104"/>
      <c r="AP204" s="105"/>
    </row>
    <row r="205">
      <c r="F205" s="104"/>
      <c r="AP205" s="105"/>
    </row>
    <row r="206">
      <c r="F206" s="104"/>
      <c r="AP206" s="105"/>
    </row>
    <row r="207">
      <c r="F207" s="104"/>
      <c r="AP207" s="105"/>
    </row>
    <row r="208">
      <c r="F208" s="104"/>
      <c r="AP208" s="105"/>
    </row>
    <row r="209">
      <c r="F209" s="104"/>
      <c r="AP209" s="105"/>
    </row>
    <row r="210">
      <c r="F210" s="104"/>
      <c r="AP210" s="105"/>
    </row>
    <row r="211">
      <c r="F211" s="104"/>
      <c r="AP211" s="105"/>
    </row>
    <row r="212">
      <c r="F212" s="104"/>
      <c r="AP212" s="105"/>
    </row>
    <row r="213">
      <c r="F213" s="104"/>
      <c r="AP213" s="105"/>
    </row>
    <row r="214">
      <c r="F214" s="104"/>
      <c r="AP214" s="105"/>
    </row>
    <row r="215">
      <c r="F215" s="104"/>
      <c r="AP215" s="105"/>
    </row>
    <row r="216">
      <c r="F216" s="104"/>
      <c r="AP216" s="105"/>
    </row>
    <row r="217">
      <c r="F217" s="104"/>
      <c r="AP217" s="105"/>
    </row>
    <row r="218">
      <c r="F218" s="104"/>
      <c r="AP218" s="105"/>
    </row>
    <row r="219">
      <c r="F219" s="104"/>
      <c r="AP219" s="105"/>
    </row>
    <row r="220">
      <c r="F220" s="104"/>
      <c r="AP220" s="105"/>
    </row>
    <row r="221">
      <c r="F221" s="104"/>
      <c r="AP221" s="105"/>
    </row>
    <row r="222">
      <c r="F222" s="104"/>
      <c r="AP222" s="105"/>
    </row>
    <row r="223">
      <c r="F223" s="104"/>
      <c r="AP223" s="105"/>
    </row>
    <row r="224">
      <c r="F224" s="104"/>
      <c r="AP224" s="105"/>
    </row>
    <row r="225">
      <c r="F225" s="104"/>
      <c r="AP225" s="105"/>
    </row>
    <row r="226">
      <c r="F226" s="104"/>
      <c r="AP226" s="105"/>
    </row>
    <row r="227">
      <c r="F227" s="104"/>
      <c r="AP227" s="105"/>
    </row>
    <row r="228">
      <c r="F228" s="104"/>
      <c r="AP228" s="105"/>
    </row>
    <row r="229">
      <c r="F229" s="104"/>
      <c r="AP229" s="105"/>
    </row>
    <row r="230">
      <c r="F230" s="104"/>
      <c r="AP230" s="105"/>
    </row>
    <row r="231">
      <c r="F231" s="104"/>
      <c r="AP231" s="105"/>
    </row>
    <row r="232">
      <c r="F232" s="104"/>
      <c r="AP232" s="105"/>
    </row>
    <row r="233">
      <c r="F233" s="104"/>
      <c r="AP233" s="105"/>
    </row>
    <row r="234">
      <c r="F234" s="104"/>
      <c r="AP234" s="105"/>
    </row>
    <row r="235">
      <c r="F235" s="104"/>
      <c r="AP235" s="105"/>
    </row>
    <row r="236">
      <c r="F236" s="104"/>
      <c r="AP236" s="105"/>
    </row>
    <row r="237">
      <c r="F237" s="104"/>
      <c r="AP237" s="105"/>
    </row>
    <row r="238">
      <c r="F238" s="104"/>
      <c r="AP238" s="105"/>
    </row>
    <row r="239">
      <c r="F239" s="104"/>
      <c r="AP239" s="105"/>
    </row>
    <row r="240">
      <c r="F240" s="104"/>
      <c r="AP240" s="105"/>
    </row>
    <row r="241">
      <c r="F241" s="104"/>
      <c r="AP241" s="105"/>
    </row>
    <row r="242">
      <c r="F242" s="104"/>
      <c r="AP242" s="105"/>
    </row>
    <row r="243">
      <c r="F243" s="104"/>
      <c r="AP243" s="105"/>
    </row>
    <row r="244">
      <c r="F244" s="104"/>
      <c r="AP244" s="105"/>
    </row>
    <row r="245">
      <c r="F245" s="104"/>
      <c r="AP245" s="105"/>
    </row>
    <row r="246">
      <c r="F246" s="104"/>
      <c r="AP246" s="105"/>
    </row>
    <row r="247">
      <c r="F247" s="104"/>
      <c r="AP247" s="105"/>
    </row>
    <row r="248">
      <c r="F248" s="104"/>
      <c r="AP248" s="105"/>
    </row>
    <row r="249">
      <c r="F249" s="104"/>
      <c r="AP249" s="105"/>
    </row>
    <row r="250">
      <c r="F250" s="104"/>
      <c r="AP250" s="105"/>
    </row>
    <row r="251">
      <c r="F251" s="104"/>
      <c r="AP251" s="105"/>
    </row>
    <row r="252">
      <c r="F252" s="104"/>
      <c r="AP252" s="105"/>
    </row>
    <row r="253">
      <c r="F253" s="104"/>
      <c r="AP253" s="105"/>
    </row>
    <row r="254">
      <c r="F254" s="104"/>
      <c r="AP254" s="105"/>
    </row>
    <row r="255">
      <c r="F255" s="104"/>
      <c r="AP255" s="105"/>
    </row>
    <row r="256">
      <c r="F256" s="104"/>
      <c r="AP256" s="105"/>
    </row>
    <row r="257">
      <c r="F257" s="104"/>
      <c r="AP257" s="105"/>
    </row>
    <row r="258">
      <c r="F258" s="104"/>
      <c r="AP258" s="105"/>
    </row>
    <row r="259">
      <c r="F259" s="104"/>
      <c r="AP259" s="105"/>
    </row>
    <row r="260">
      <c r="F260" s="104"/>
      <c r="AP260" s="105"/>
    </row>
    <row r="261">
      <c r="F261" s="104"/>
      <c r="AP261" s="105"/>
    </row>
    <row r="262">
      <c r="F262" s="104"/>
      <c r="AP262" s="105"/>
    </row>
    <row r="263">
      <c r="F263" s="104"/>
      <c r="AP263" s="105"/>
    </row>
    <row r="264">
      <c r="F264" s="104"/>
      <c r="AP264" s="105"/>
    </row>
    <row r="265">
      <c r="F265" s="104"/>
      <c r="AP265" s="105"/>
    </row>
    <row r="266">
      <c r="F266" s="104"/>
      <c r="AP266" s="105"/>
    </row>
    <row r="267">
      <c r="F267" s="104"/>
      <c r="AP267" s="105"/>
    </row>
    <row r="268">
      <c r="F268" s="104"/>
      <c r="AP268" s="105"/>
    </row>
    <row r="269">
      <c r="F269" s="104"/>
      <c r="AP269" s="105"/>
    </row>
    <row r="270">
      <c r="F270" s="104"/>
      <c r="AP270" s="105"/>
    </row>
    <row r="271">
      <c r="F271" s="104"/>
      <c r="AP271" s="105"/>
    </row>
    <row r="272">
      <c r="F272" s="104"/>
      <c r="AP272" s="105"/>
    </row>
    <row r="273">
      <c r="F273" s="104"/>
      <c r="AP273" s="105"/>
    </row>
    <row r="274">
      <c r="F274" s="104"/>
      <c r="AP274" s="105"/>
    </row>
    <row r="275">
      <c r="F275" s="104"/>
      <c r="AP275" s="105"/>
    </row>
    <row r="276">
      <c r="F276" s="104"/>
      <c r="AP276" s="105"/>
    </row>
    <row r="277">
      <c r="F277" s="104"/>
      <c r="AP277" s="105"/>
    </row>
    <row r="278">
      <c r="F278" s="104"/>
      <c r="AP278" s="105"/>
    </row>
    <row r="279">
      <c r="F279" s="104"/>
      <c r="AP279" s="105"/>
    </row>
    <row r="280">
      <c r="F280" s="104"/>
      <c r="AP280" s="105"/>
    </row>
    <row r="281">
      <c r="F281" s="104"/>
      <c r="AP281" s="105"/>
    </row>
    <row r="282">
      <c r="F282" s="104"/>
      <c r="AP282" s="105"/>
    </row>
    <row r="283">
      <c r="F283" s="104"/>
      <c r="AP283" s="105"/>
    </row>
    <row r="284">
      <c r="F284" s="104"/>
      <c r="AP284" s="105"/>
    </row>
    <row r="285">
      <c r="F285" s="104"/>
      <c r="AP285" s="105"/>
    </row>
    <row r="286">
      <c r="F286" s="104"/>
      <c r="AP286" s="105"/>
    </row>
    <row r="287">
      <c r="F287" s="104"/>
      <c r="AP287" s="105"/>
    </row>
    <row r="288">
      <c r="F288" s="104"/>
      <c r="AP288" s="105"/>
    </row>
    <row r="289">
      <c r="F289" s="104"/>
      <c r="AP289" s="105"/>
    </row>
    <row r="290">
      <c r="F290" s="104"/>
      <c r="AP290" s="105"/>
    </row>
    <row r="291">
      <c r="F291" s="104"/>
      <c r="AP291" s="105"/>
    </row>
    <row r="292">
      <c r="F292" s="104"/>
      <c r="AP292" s="105"/>
    </row>
    <row r="293">
      <c r="F293" s="104"/>
      <c r="AP293" s="105"/>
    </row>
    <row r="294">
      <c r="F294" s="104"/>
      <c r="AP294" s="105"/>
    </row>
    <row r="295">
      <c r="F295" s="104"/>
      <c r="AP295" s="105"/>
    </row>
    <row r="296">
      <c r="F296" s="104"/>
      <c r="AP296" s="105"/>
    </row>
    <row r="297">
      <c r="F297" s="104"/>
      <c r="AP297" s="105"/>
    </row>
    <row r="298">
      <c r="F298" s="104"/>
      <c r="AP298" s="105"/>
    </row>
    <row r="299">
      <c r="F299" s="104"/>
      <c r="AP299" s="105"/>
    </row>
    <row r="300">
      <c r="F300" s="104"/>
      <c r="AP300" s="105"/>
    </row>
    <row r="301">
      <c r="F301" s="104"/>
      <c r="AP301" s="105"/>
    </row>
    <row r="302">
      <c r="F302" s="104"/>
      <c r="AP302" s="105"/>
    </row>
    <row r="303">
      <c r="F303" s="104"/>
      <c r="AP303" s="105"/>
    </row>
    <row r="304">
      <c r="F304" s="104"/>
      <c r="AP304" s="105"/>
    </row>
    <row r="305">
      <c r="F305" s="104"/>
      <c r="AP305" s="105"/>
    </row>
    <row r="306">
      <c r="F306" s="104"/>
      <c r="AP306" s="105"/>
    </row>
    <row r="307">
      <c r="F307" s="104"/>
      <c r="AP307" s="105"/>
    </row>
    <row r="308">
      <c r="F308" s="104"/>
      <c r="AP308" s="105"/>
    </row>
    <row r="309">
      <c r="F309" s="104"/>
      <c r="AP309" s="105"/>
    </row>
    <row r="310">
      <c r="F310" s="104"/>
      <c r="AP310" s="105"/>
    </row>
    <row r="311">
      <c r="F311" s="104"/>
      <c r="AP311" s="105"/>
    </row>
    <row r="312">
      <c r="F312" s="104"/>
      <c r="AP312" s="105"/>
    </row>
    <row r="313">
      <c r="F313" s="104"/>
      <c r="AP313" s="105"/>
    </row>
    <row r="314">
      <c r="F314" s="104"/>
      <c r="AP314" s="105"/>
    </row>
    <row r="315">
      <c r="F315" s="104"/>
      <c r="AP315" s="105"/>
    </row>
    <row r="316">
      <c r="F316" s="104"/>
      <c r="AP316" s="105"/>
    </row>
    <row r="317">
      <c r="F317" s="104"/>
      <c r="AP317" s="105"/>
    </row>
    <row r="318">
      <c r="F318" s="104"/>
      <c r="AP318" s="105"/>
    </row>
    <row r="319">
      <c r="F319" s="104"/>
      <c r="AP319" s="105"/>
    </row>
    <row r="320">
      <c r="F320" s="104"/>
      <c r="AP320" s="105"/>
    </row>
    <row r="321">
      <c r="F321" s="104"/>
      <c r="AP321" s="105"/>
    </row>
    <row r="322">
      <c r="F322" s="104"/>
      <c r="AP322" s="105"/>
    </row>
    <row r="323">
      <c r="F323" s="104"/>
      <c r="AP323" s="105"/>
    </row>
    <row r="324">
      <c r="F324" s="104"/>
      <c r="AP324" s="105"/>
    </row>
    <row r="325">
      <c r="F325" s="104"/>
      <c r="AP325" s="105"/>
    </row>
    <row r="326">
      <c r="F326" s="104"/>
      <c r="AP326" s="105"/>
    </row>
    <row r="327">
      <c r="F327" s="104"/>
      <c r="AP327" s="105"/>
    </row>
    <row r="328">
      <c r="F328" s="104"/>
      <c r="AP328" s="105"/>
    </row>
    <row r="329">
      <c r="F329" s="104"/>
      <c r="AP329" s="105"/>
    </row>
    <row r="330">
      <c r="F330" s="104"/>
      <c r="AP330" s="105"/>
    </row>
    <row r="331">
      <c r="F331" s="104"/>
      <c r="AP331" s="105"/>
    </row>
    <row r="332">
      <c r="F332" s="104"/>
      <c r="AP332" s="105"/>
    </row>
    <row r="333">
      <c r="F333" s="104"/>
      <c r="AP333" s="105"/>
    </row>
    <row r="334">
      <c r="F334" s="104"/>
      <c r="AP334" s="105"/>
    </row>
    <row r="335">
      <c r="F335" s="104"/>
      <c r="AP335" s="105"/>
    </row>
    <row r="336">
      <c r="F336" s="104"/>
      <c r="AP336" s="105"/>
    </row>
    <row r="337">
      <c r="F337" s="104"/>
      <c r="AP337" s="105"/>
    </row>
    <row r="338">
      <c r="F338" s="104"/>
      <c r="AP338" s="105"/>
    </row>
    <row r="339">
      <c r="F339" s="104"/>
      <c r="AP339" s="105"/>
    </row>
    <row r="340">
      <c r="F340" s="104"/>
      <c r="AP340" s="105"/>
    </row>
    <row r="341">
      <c r="F341" s="104"/>
      <c r="AP341" s="105"/>
    </row>
    <row r="342">
      <c r="F342" s="104"/>
      <c r="AP342" s="105"/>
    </row>
    <row r="343">
      <c r="F343" s="104"/>
      <c r="AP343" s="105"/>
    </row>
    <row r="344">
      <c r="F344" s="104"/>
      <c r="AP344" s="105"/>
    </row>
    <row r="345">
      <c r="F345" s="104"/>
      <c r="AP345" s="105"/>
    </row>
    <row r="346">
      <c r="F346" s="104"/>
      <c r="AP346" s="105"/>
    </row>
    <row r="347">
      <c r="F347" s="104"/>
      <c r="AP347" s="105"/>
    </row>
    <row r="348">
      <c r="F348" s="104"/>
      <c r="AP348" s="105"/>
    </row>
    <row r="349">
      <c r="F349" s="104"/>
      <c r="AP349" s="105"/>
    </row>
    <row r="350">
      <c r="F350" s="104"/>
      <c r="AP350" s="105"/>
    </row>
    <row r="351">
      <c r="F351" s="104"/>
      <c r="AP351" s="105"/>
    </row>
    <row r="352">
      <c r="F352" s="104"/>
      <c r="AP352" s="105"/>
    </row>
    <row r="353">
      <c r="F353" s="104"/>
      <c r="AP353" s="105"/>
    </row>
    <row r="354">
      <c r="F354" s="104"/>
      <c r="AP354" s="105"/>
    </row>
    <row r="355">
      <c r="F355" s="104"/>
      <c r="AP355" s="105"/>
    </row>
    <row r="356">
      <c r="F356" s="104"/>
      <c r="AP356" s="105"/>
    </row>
    <row r="357">
      <c r="F357" s="104"/>
      <c r="AP357" s="105"/>
    </row>
    <row r="358">
      <c r="F358" s="104"/>
      <c r="AP358" s="105"/>
    </row>
    <row r="359">
      <c r="F359" s="104"/>
      <c r="AP359" s="105"/>
    </row>
    <row r="360">
      <c r="F360" s="104"/>
      <c r="AP360" s="105"/>
    </row>
    <row r="361">
      <c r="F361" s="104"/>
      <c r="AP361" s="105"/>
    </row>
    <row r="362">
      <c r="F362" s="104"/>
      <c r="AP362" s="105"/>
    </row>
    <row r="363">
      <c r="F363" s="104"/>
      <c r="AP363" s="105"/>
    </row>
    <row r="364">
      <c r="F364" s="104"/>
      <c r="AP364" s="105"/>
    </row>
    <row r="365">
      <c r="F365" s="104"/>
      <c r="AP365" s="105"/>
    </row>
    <row r="366">
      <c r="F366" s="104"/>
      <c r="AP366" s="105"/>
    </row>
    <row r="367">
      <c r="F367" s="104"/>
      <c r="AP367" s="105"/>
    </row>
    <row r="368">
      <c r="F368" s="104"/>
      <c r="AP368" s="105"/>
    </row>
    <row r="369">
      <c r="F369" s="104"/>
      <c r="AP369" s="105"/>
    </row>
    <row r="370">
      <c r="F370" s="104"/>
      <c r="AP370" s="105"/>
    </row>
    <row r="371">
      <c r="F371" s="104"/>
      <c r="AP371" s="105"/>
    </row>
    <row r="372">
      <c r="F372" s="104"/>
      <c r="AP372" s="105"/>
    </row>
    <row r="373">
      <c r="F373" s="104"/>
      <c r="AP373" s="105"/>
    </row>
    <row r="374">
      <c r="F374" s="104"/>
      <c r="AP374" s="105"/>
    </row>
    <row r="375">
      <c r="F375" s="104"/>
      <c r="AP375" s="105"/>
    </row>
    <row r="376">
      <c r="F376" s="104"/>
      <c r="AP376" s="105"/>
    </row>
    <row r="377">
      <c r="F377" s="104"/>
      <c r="AP377" s="105"/>
    </row>
    <row r="378">
      <c r="F378" s="104"/>
      <c r="AP378" s="105"/>
    </row>
    <row r="379">
      <c r="F379" s="104"/>
      <c r="AP379" s="105"/>
    </row>
    <row r="380">
      <c r="F380" s="104"/>
      <c r="AP380" s="105"/>
    </row>
    <row r="381">
      <c r="F381" s="104"/>
      <c r="AP381" s="105"/>
    </row>
    <row r="382">
      <c r="F382" s="104"/>
      <c r="AP382" s="105"/>
    </row>
    <row r="383">
      <c r="F383" s="104"/>
      <c r="AP383" s="105"/>
    </row>
    <row r="384">
      <c r="F384" s="104"/>
      <c r="AP384" s="105"/>
    </row>
    <row r="385">
      <c r="F385" s="104"/>
      <c r="AP385" s="105"/>
    </row>
    <row r="386">
      <c r="F386" s="104"/>
      <c r="AP386" s="105"/>
    </row>
    <row r="387">
      <c r="F387" s="104"/>
      <c r="AP387" s="105"/>
    </row>
    <row r="388">
      <c r="F388" s="104"/>
      <c r="AP388" s="105"/>
    </row>
    <row r="389">
      <c r="F389" s="104"/>
      <c r="AP389" s="105"/>
    </row>
    <row r="390">
      <c r="F390" s="104"/>
      <c r="AP390" s="105"/>
    </row>
    <row r="391">
      <c r="F391" s="104"/>
      <c r="AP391" s="105"/>
    </row>
    <row r="392">
      <c r="F392" s="104"/>
      <c r="AP392" s="105"/>
    </row>
    <row r="393">
      <c r="F393" s="104"/>
      <c r="AP393" s="105"/>
    </row>
    <row r="394">
      <c r="F394" s="104"/>
      <c r="AP394" s="105"/>
    </row>
    <row r="395">
      <c r="F395" s="104"/>
      <c r="AP395" s="105"/>
    </row>
    <row r="396">
      <c r="F396" s="104"/>
      <c r="AP396" s="105"/>
    </row>
    <row r="397">
      <c r="F397" s="104"/>
      <c r="AP397" s="105"/>
    </row>
    <row r="398">
      <c r="F398" s="104"/>
      <c r="AP398" s="105"/>
    </row>
    <row r="399">
      <c r="F399" s="104"/>
      <c r="AP399" s="105"/>
    </row>
    <row r="400">
      <c r="F400" s="104"/>
      <c r="AP400" s="105"/>
    </row>
    <row r="401">
      <c r="F401" s="104"/>
      <c r="AP401" s="105"/>
    </row>
    <row r="402">
      <c r="F402" s="104"/>
      <c r="AP402" s="105"/>
    </row>
    <row r="403">
      <c r="F403" s="104"/>
      <c r="AP403" s="105"/>
    </row>
    <row r="404">
      <c r="F404" s="104"/>
      <c r="AP404" s="105"/>
    </row>
    <row r="405">
      <c r="F405" s="104"/>
      <c r="AP405" s="105"/>
    </row>
    <row r="406">
      <c r="F406" s="104"/>
      <c r="AP406" s="105"/>
    </row>
    <row r="407">
      <c r="F407" s="104"/>
      <c r="AP407" s="105"/>
    </row>
    <row r="408">
      <c r="F408" s="104"/>
      <c r="AP408" s="105"/>
    </row>
    <row r="409">
      <c r="F409" s="104"/>
      <c r="AP409" s="105"/>
    </row>
    <row r="410">
      <c r="F410" s="104"/>
      <c r="AP410" s="105"/>
    </row>
    <row r="411">
      <c r="F411" s="104"/>
      <c r="AP411" s="105"/>
    </row>
    <row r="412">
      <c r="F412" s="104"/>
      <c r="AP412" s="105"/>
    </row>
    <row r="413">
      <c r="F413" s="104"/>
      <c r="AP413" s="105"/>
    </row>
    <row r="414">
      <c r="F414" s="104"/>
      <c r="AP414" s="105"/>
    </row>
    <row r="415">
      <c r="F415" s="104"/>
      <c r="AP415" s="105"/>
    </row>
    <row r="416">
      <c r="F416" s="104"/>
      <c r="AP416" s="105"/>
    </row>
    <row r="417">
      <c r="F417" s="104"/>
      <c r="AP417" s="105"/>
    </row>
    <row r="418">
      <c r="F418" s="104"/>
      <c r="AP418" s="105"/>
    </row>
    <row r="419">
      <c r="F419" s="104"/>
      <c r="AP419" s="105"/>
    </row>
    <row r="420">
      <c r="F420" s="104"/>
      <c r="AP420" s="105"/>
    </row>
    <row r="421">
      <c r="F421" s="104"/>
      <c r="AP421" s="105"/>
    </row>
    <row r="422">
      <c r="F422" s="104"/>
      <c r="AP422" s="105"/>
    </row>
    <row r="423">
      <c r="F423" s="104"/>
      <c r="AP423" s="105"/>
    </row>
    <row r="424">
      <c r="F424" s="104"/>
      <c r="AP424" s="105"/>
    </row>
    <row r="425">
      <c r="F425" s="104"/>
      <c r="AP425" s="105"/>
    </row>
    <row r="426">
      <c r="F426" s="104"/>
      <c r="AP426" s="105"/>
    </row>
    <row r="427">
      <c r="F427" s="104"/>
      <c r="AP427" s="105"/>
    </row>
    <row r="428">
      <c r="F428" s="104"/>
      <c r="AP428" s="105"/>
    </row>
    <row r="429">
      <c r="F429" s="104"/>
      <c r="AP429" s="105"/>
    </row>
    <row r="430">
      <c r="F430" s="104"/>
      <c r="AP430" s="105"/>
    </row>
    <row r="431">
      <c r="F431" s="104"/>
      <c r="AP431" s="105"/>
    </row>
    <row r="432">
      <c r="F432" s="104"/>
      <c r="AP432" s="105"/>
    </row>
    <row r="433">
      <c r="F433" s="104"/>
      <c r="AP433" s="105"/>
    </row>
    <row r="434">
      <c r="F434" s="104"/>
      <c r="AP434" s="105"/>
    </row>
    <row r="435">
      <c r="F435" s="104"/>
      <c r="AP435" s="105"/>
    </row>
    <row r="436">
      <c r="F436" s="104"/>
      <c r="AP436" s="105"/>
    </row>
    <row r="437">
      <c r="F437" s="104"/>
      <c r="AP437" s="105"/>
    </row>
    <row r="438">
      <c r="F438" s="104"/>
      <c r="AP438" s="105"/>
    </row>
    <row r="439">
      <c r="F439" s="104"/>
      <c r="AP439" s="105"/>
    </row>
    <row r="440">
      <c r="F440" s="104"/>
      <c r="AP440" s="105"/>
    </row>
    <row r="441">
      <c r="F441" s="104"/>
      <c r="AP441" s="105"/>
    </row>
    <row r="442">
      <c r="F442" s="104"/>
      <c r="AP442" s="105"/>
    </row>
    <row r="443">
      <c r="F443" s="104"/>
      <c r="AP443" s="105"/>
    </row>
    <row r="444">
      <c r="F444" s="104"/>
      <c r="AP444" s="105"/>
    </row>
    <row r="445">
      <c r="F445" s="104"/>
      <c r="AP445" s="105"/>
    </row>
    <row r="446">
      <c r="F446" s="104"/>
      <c r="AP446" s="105"/>
    </row>
    <row r="447">
      <c r="F447" s="104"/>
      <c r="AP447" s="105"/>
    </row>
    <row r="448">
      <c r="F448" s="104"/>
      <c r="AP448" s="105"/>
    </row>
    <row r="449">
      <c r="F449" s="104"/>
      <c r="AP449" s="105"/>
    </row>
    <row r="450">
      <c r="F450" s="104"/>
      <c r="AP450" s="105"/>
    </row>
    <row r="451">
      <c r="F451" s="104"/>
      <c r="AP451" s="105"/>
    </row>
    <row r="452">
      <c r="F452" s="104"/>
      <c r="AP452" s="105"/>
    </row>
    <row r="453">
      <c r="F453" s="104"/>
      <c r="AP453" s="105"/>
    </row>
    <row r="454">
      <c r="F454" s="104"/>
      <c r="AP454" s="105"/>
    </row>
    <row r="455">
      <c r="F455" s="104"/>
      <c r="AP455" s="105"/>
    </row>
    <row r="456">
      <c r="F456" s="104"/>
      <c r="AP456" s="105"/>
    </row>
    <row r="457">
      <c r="F457" s="104"/>
      <c r="AP457" s="105"/>
    </row>
    <row r="458">
      <c r="F458" s="104"/>
      <c r="AP458" s="105"/>
    </row>
    <row r="459">
      <c r="F459" s="104"/>
      <c r="AP459" s="105"/>
    </row>
    <row r="460">
      <c r="F460" s="104"/>
      <c r="AP460" s="105"/>
    </row>
    <row r="461">
      <c r="F461" s="104"/>
      <c r="AP461" s="105"/>
    </row>
    <row r="462">
      <c r="F462" s="104"/>
      <c r="AP462" s="105"/>
    </row>
    <row r="463">
      <c r="F463" s="104"/>
      <c r="AP463" s="105"/>
    </row>
    <row r="464">
      <c r="F464" s="104"/>
      <c r="AP464" s="105"/>
    </row>
    <row r="465">
      <c r="F465" s="104"/>
      <c r="AP465" s="105"/>
    </row>
    <row r="466">
      <c r="F466" s="104"/>
      <c r="AP466" s="105"/>
    </row>
    <row r="467">
      <c r="F467" s="104"/>
      <c r="AP467" s="105"/>
    </row>
    <row r="468">
      <c r="F468" s="104"/>
      <c r="AP468" s="105"/>
    </row>
    <row r="469">
      <c r="F469" s="104"/>
      <c r="AP469" s="105"/>
    </row>
    <row r="470">
      <c r="F470" s="104"/>
      <c r="AP470" s="105"/>
    </row>
    <row r="471">
      <c r="F471" s="104"/>
      <c r="AP471" s="105"/>
    </row>
    <row r="472">
      <c r="F472" s="104"/>
      <c r="AP472" s="105"/>
    </row>
    <row r="473">
      <c r="F473" s="104"/>
      <c r="AP473" s="105"/>
    </row>
    <row r="474">
      <c r="F474" s="104"/>
      <c r="AP474" s="105"/>
    </row>
    <row r="475">
      <c r="F475" s="104"/>
      <c r="AP475" s="105"/>
    </row>
    <row r="476">
      <c r="F476" s="104"/>
      <c r="AP476" s="105"/>
    </row>
    <row r="477">
      <c r="F477" s="104"/>
      <c r="AP477" s="105"/>
    </row>
    <row r="478">
      <c r="F478" s="104"/>
      <c r="AP478" s="105"/>
    </row>
    <row r="479">
      <c r="F479" s="104"/>
      <c r="AP479" s="105"/>
    </row>
    <row r="480">
      <c r="F480" s="104"/>
      <c r="AP480" s="105"/>
    </row>
    <row r="481">
      <c r="F481" s="104"/>
      <c r="AP481" s="105"/>
    </row>
    <row r="482">
      <c r="F482" s="104"/>
      <c r="AP482" s="105"/>
    </row>
    <row r="483">
      <c r="F483" s="104"/>
      <c r="AP483" s="105"/>
    </row>
    <row r="484">
      <c r="F484" s="104"/>
      <c r="AP484" s="105"/>
    </row>
    <row r="485">
      <c r="F485" s="104"/>
      <c r="AP485" s="105"/>
    </row>
    <row r="486">
      <c r="F486" s="104"/>
      <c r="AP486" s="105"/>
    </row>
    <row r="487">
      <c r="F487" s="104"/>
      <c r="AP487" s="105"/>
    </row>
    <row r="488">
      <c r="F488" s="104"/>
      <c r="AP488" s="105"/>
    </row>
    <row r="489">
      <c r="F489" s="104"/>
      <c r="AP489" s="105"/>
    </row>
    <row r="490">
      <c r="F490" s="104"/>
      <c r="AP490" s="105"/>
    </row>
    <row r="491">
      <c r="F491" s="104"/>
      <c r="AP491" s="105"/>
    </row>
    <row r="492">
      <c r="F492" s="104"/>
      <c r="AP492" s="105"/>
    </row>
    <row r="493">
      <c r="F493" s="104"/>
      <c r="AP493" s="105"/>
    </row>
    <row r="494">
      <c r="F494" s="104"/>
      <c r="AP494" s="105"/>
    </row>
    <row r="495">
      <c r="F495" s="104"/>
      <c r="AP495" s="105"/>
    </row>
    <row r="496">
      <c r="F496" s="104"/>
      <c r="AP496" s="105"/>
    </row>
    <row r="497">
      <c r="F497" s="104"/>
      <c r="AP497" s="105"/>
    </row>
    <row r="498">
      <c r="F498" s="104"/>
      <c r="AP498" s="105"/>
    </row>
    <row r="499">
      <c r="F499" s="104"/>
      <c r="AP499" s="105"/>
    </row>
    <row r="500">
      <c r="F500" s="104"/>
      <c r="AP500" s="105"/>
    </row>
    <row r="501">
      <c r="F501" s="104"/>
      <c r="AP501" s="105"/>
    </row>
    <row r="502">
      <c r="F502" s="104"/>
      <c r="AP502" s="105"/>
    </row>
    <row r="503">
      <c r="F503" s="104"/>
      <c r="AP503" s="105"/>
    </row>
    <row r="504">
      <c r="F504" s="104"/>
      <c r="AP504" s="105"/>
    </row>
    <row r="505">
      <c r="F505" s="104"/>
      <c r="AP505" s="105"/>
    </row>
    <row r="506">
      <c r="F506" s="104"/>
      <c r="AP506" s="105"/>
    </row>
    <row r="507">
      <c r="F507" s="104"/>
      <c r="AP507" s="105"/>
    </row>
    <row r="508">
      <c r="F508" s="104"/>
      <c r="AP508" s="105"/>
    </row>
    <row r="509">
      <c r="F509" s="104"/>
      <c r="AP509" s="105"/>
    </row>
    <row r="510">
      <c r="F510" s="104"/>
      <c r="AP510" s="105"/>
    </row>
    <row r="511">
      <c r="F511" s="104"/>
      <c r="AP511" s="105"/>
    </row>
    <row r="512">
      <c r="F512" s="104"/>
      <c r="AP512" s="105"/>
    </row>
    <row r="513">
      <c r="F513" s="104"/>
      <c r="AP513" s="105"/>
    </row>
    <row r="514">
      <c r="F514" s="104"/>
      <c r="AP514" s="105"/>
    </row>
    <row r="515">
      <c r="F515" s="104"/>
      <c r="AP515" s="105"/>
    </row>
    <row r="516">
      <c r="F516" s="104"/>
      <c r="AP516" s="105"/>
    </row>
    <row r="517">
      <c r="F517" s="104"/>
      <c r="AP517" s="105"/>
    </row>
    <row r="518">
      <c r="F518" s="104"/>
      <c r="AP518" s="105"/>
    </row>
    <row r="519">
      <c r="F519" s="104"/>
      <c r="AP519" s="105"/>
    </row>
    <row r="520">
      <c r="F520" s="104"/>
      <c r="AP520" s="105"/>
    </row>
    <row r="521">
      <c r="F521" s="104"/>
      <c r="AP521" s="105"/>
    </row>
    <row r="522">
      <c r="F522" s="104"/>
      <c r="AP522" s="105"/>
    </row>
    <row r="523">
      <c r="F523" s="104"/>
      <c r="AP523" s="105"/>
    </row>
    <row r="524">
      <c r="F524" s="104"/>
      <c r="AP524" s="105"/>
    </row>
    <row r="525">
      <c r="F525" s="104"/>
      <c r="AP525" s="105"/>
    </row>
    <row r="526">
      <c r="F526" s="104"/>
      <c r="AP526" s="105"/>
    </row>
    <row r="527">
      <c r="F527" s="104"/>
      <c r="AP527" s="105"/>
    </row>
    <row r="528">
      <c r="F528" s="104"/>
      <c r="AP528" s="105"/>
    </row>
    <row r="529">
      <c r="F529" s="104"/>
      <c r="AP529" s="105"/>
    </row>
    <row r="530">
      <c r="F530" s="104"/>
      <c r="AP530" s="105"/>
    </row>
    <row r="531">
      <c r="F531" s="104"/>
      <c r="AP531" s="105"/>
    </row>
    <row r="532">
      <c r="F532" s="104"/>
      <c r="AP532" s="105"/>
    </row>
    <row r="533">
      <c r="F533" s="104"/>
      <c r="AP533" s="105"/>
    </row>
    <row r="534">
      <c r="F534" s="104"/>
      <c r="AP534" s="105"/>
    </row>
    <row r="535">
      <c r="F535" s="104"/>
      <c r="AP535" s="105"/>
    </row>
    <row r="536">
      <c r="F536" s="104"/>
      <c r="AP536" s="105"/>
    </row>
    <row r="537">
      <c r="F537" s="104"/>
      <c r="AP537" s="105"/>
    </row>
    <row r="538">
      <c r="F538" s="104"/>
      <c r="AP538" s="105"/>
    </row>
    <row r="539">
      <c r="F539" s="104"/>
      <c r="AP539" s="105"/>
    </row>
    <row r="540">
      <c r="F540" s="104"/>
      <c r="AP540" s="105"/>
    </row>
    <row r="541">
      <c r="F541" s="104"/>
      <c r="AP541" s="105"/>
    </row>
    <row r="542">
      <c r="F542" s="104"/>
      <c r="AP542" s="105"/>
    </row>
    <row r="543">
      <c r="F543" s="104"/>
      <c r="AP543" s="105"/>
    </row>
    <row r="544">
      <c r="F544" s="104"/>
      <c r="AP544" s="105"/>
    </row>
    <row r="545">
      <c r="F545" s="104"/>
      <c r="AP545" s="105"/>
    </row>
    <row r="546">
      <c r="F546" s="104"/>
      <c r="AP546" s="105"/>
    </row>
    <row r="547">
      <c r="F547" s="104"/>
      <c r="AP547" s="105"/>
    </row>
    <row r="548">
      <c r="F548" s="104"/>
      <c r="AP548" s="105"/>
    </row>
    <row r="549">
      <c r="F549" s="104"/>
      <c r="AP549" s="105"/>
    </row>
    <row r="550">
      <c r="F550" s="104"/>
      <c r="AP550" s="105"/>
    </row>
    <row r="551">
      <c r="F551" s="104"/>
      <c r="AP551" s="105"/>
    </row>
    <row r="552">
      <c r="F552" s="104"/>
      <c r="AP552" s="105"/>
    </row>
    <row r="553">
      <c r="F553" s="104"/>
      <c r="AP553" s="105"/>
    </row>
    <row r="554">
      <c r="F554" s="104"/>
      <c r="AP554" s="105"/>
    </row>
    <row r="555">
      <c r="F555" s="104"/>
      <c r="AP555" s="105"/>
    </row>
    <row r="556">
      <c r="F556" s="104"/>
      <c r="AP556" s="105"/>
    </row>
    <row r="557">
      <c r="F557" s="104"/>
      <c r="AP557" s="105"/>
    </row>
    <row r="558">
      <c r="F558" s="104"/>
      <c r="AP558" s="105"/>
    </row>
    <row r="559">
      <c r="F559" s="104"/>
      <c r="AP559" s="105"/>
    </row>
    <row r="560">
      <c r="F560" s="104"/>
      <c r="AP560" s="105"/>
    </row>
    <row r="561">
      <c r="F561" s="104"/>
      <c r="AP561" s="105"/>
    </row>
    <row r="562">
      <c r="F562" s="104"/>
      <c r="AP562" s="105"/>
    </row>
    <row r="563">
      <c r="F563" s="104"/>
      <c r="AP563" s="105"/>
    </row>
    <row r="564">
      <c r="F564" s="104"/>
      <c r="AP564" s="105"/>
    </row>
    <row r="565">
      <c r="F565" s="104"/>
      <c r="AP565" s="105"/>
    </row>
    <row r="566">
      <c r="F566" s="104"/>
      <c r="AP566" s="105"/>
    </row>
    <row r="567">
      <c r="F567" s="104"/>
      <c r="AP567" s="105"/>
    </row>
    <row r="568">
      <c r="F568" s="104"/>
      <c r="AP568" s="105"/>
    </row>
    <row r="569">
      <c r="F569" s="104"/>
      <c r="AP569" s="105"/>
    </row>
    <row r="570">
      <c r="F570" s="104"/>
      <c r="AP570" s="105"/>
    </row>
    <row r="571">
      <c r="F571" s="104"/>
      <c r="AP571" s="105"/>
    </row>
    <row r="572">
      <c r="F572" s="104"/>
      <c r="AP572" s="105"/>
    </row>
    <row r="573">
      <c r="F573" s="104"/>
      <c r="AP573" s="105"/>
    </row>
    <row r="574">
      <c r="F574" s="104"/>
      <c r="AP574" s="105"/>
    </row>
    <row r="575">
      <c r="F575" s="104"/>
      <c r="AP575" s="105"/>
    </row>
    <row r="576">
      <c r="F576" s="104"/>
      <c r="AP576" s="105"/>
    </row>
    <row r="577">
      <c r="F577" s="104"/>
      <c r="AP577" s="105"/>
    </row>
    <row r="578">
      <c r="F578" s="104"/>
      <c r="AP578" s="105"/>
    </row>
    <row r="579">
      <c r="F579" s="104"/>
      <c r="AP579" s="105"/>
    </row>
    <row r="580">
      <c r="F580" s="104"/>
      <c r="AP580" s="105"/>
    </row>
    <row r="581">
      <c r="F581" s="104"/>
      <c r="AP581" s="105"/>
    </row>
    <row r="582">
      <c r="F582" s="104"/>
      <c r="AP582" s="105"/>
    </row>
    <row r="583">
      <c r="F583" s="104"/>
      <c r="AP583" s="105"/>
    </row>
    <row r="584">
      <c r="F584" s="104"/>
      <c r="AP584" s="105"/>
    </row>
    <row r="585">
      <c r="F585" s="104"/>
      <c r="AP585" s="105"/>
    </row>
    <row r="586">
      <c r="F586" s="104"/>
      <c r="AP586" s="105"/>
    </row>
    <row r="587">
      <c r="F587" s="104"/>
      <c r="AP587" s="105"/>
    </row>
    <row r="588">
      <c r="F588" s="104"/>
      <c r="AP588" s="105"/>
    </row>
    <row r="589">
      <c r="F589" s="104"/>
      <c r="AP589" s="105"/>
    </row>
    <row r="590">
      <c r="F590" s="104"/>
      <c r="AP590" s="105"/>
    </row>
    <row r="591">
      <c r="F591" s="104"/>
      <c r="AP591" s="105"/>
    </row>
    <row r="592">
      <c r="F592" s="104"/>
      <c r="AP592" s="105"/>
    </row>
    <row r="593">
      <c r="F593" s="104"/>
      <c r="AP593" s="105"/>
    </row>
    <row r="594">
      <c r="F594" s="104"/>
      <c r="AP594" s="105"/>
    </row>
    <row r="595">
      <c r="F595" s="104"/>
      <c r="AP595" s="105"/>
    </row>
    <row r="596">
      <c r="F596" s="104"/>
      <c r="AP596" s="105"/>
    </row>
    <row r="597">
      <c r="F597" s="104"/>
      <c r="AP597" s="105"/>
    </row>
    <row r="598">
      <c r="F598" s="104"/>
      <c r="AP598" s="105"/>
    </row>
    <row r="599">
      <c r="F599" s="104"/>
      <c r="AP599" s="105"/>
    </row>
    <row r="600">
      <c r="F600" s="104"/>
      <c r="AP600" s="105"/>
    </row>
    <row r="601">
      <c r="F601" s="104"/>
      <c r="AP601" s="105"/>
    </row>
    <row r="602">
      <c r="F602" s="104"/>
      <c r="AP602" s="105"/>
    </row>
    <row r="603">
      <c r="F603" s="104"/>
      <c r="AP603" s="105"/>
    </row>
    <row r="604">
      <c r="F604" s="104"/>
      <c r="AP604" s="105"/>
    </row>
    <row r="605">
      <c r="F605" s="104"/>
      <c r="AP605" s="105"/>
    </row>
    <row r="606">
      <c r="F606" s="104"/>
      <c r="AP606" s="105"/>
    </row>
    <row r="607">
      <c r="F607" s="104"/>
      <c r="AP607" s="105"/>
    </row>
    <row r="608">
      <c r="F608" s="104"/>
      <c r="AP608" s="105"/>
    </row>
    <row r="609">
      <c r="F609" s="104"/>
      <c r="AP609" s="105"/>
    </row>
    <row r="610">
      <c r="F610" s="104"/>
      <c r="AP610" s="105"/>
    </row>
    <row r="611">
      <c r="F611" s="104"/>
      <c r="AP611" s="105"/>
    </row>
    <row r="612">
      <c r="F612" s="104"/>
      <c r="AP612" s="105"/>
    </row>
    <row r="613">
      <c r="F613" s="104"/>
      <c r="AP613" s="105"/>
    </row>
    <row r="614">
      <c r="F614" s="104"/>
      <c r="AP614" s="105"/>
    </row>
    <row r="615">
      <c r="F615" s="104"/>
      <c r="AP615" s="105"/>
    </row>
    <row r="616">
      <c r="F616" s="104"/>
      <c r="AP616" s="105"/>
    </row>
    <row r="617">
      <c r="F617" s="104"/>
      <c r="AP617" s="105"/>
    </row>
    <row r="618">
      <c r="F618" s="104"/>
      <c r="AP618" s="105"/>
    </row>
    <row r="619">
      <c r="F619" s="104"/>
      <c r="AP619" s="105"/>
    </row>
    <row r="620">
      <c r="F620" s="104"/>
      <c r="AP620" s="105"/>
    </row>
    <row r="621">
      <c r="F621" s="104"/>
      <c r="AP621" s="105"/>
    </row>
    <row r="622">
      <c r="F622" s="104"/>
      <c r="AP622" s="105"/>
    </row>
    <row r="623">
      <c r="F623" s="104"/>
      <c r="AP623" s="105"/>
    </row>
    <row r="624">
      <c r="F624" s="104"/>
      <c r="AP624" s="105"/>
    </row>
    <row r="625">
      <c r="F625" s="104"/>
      <c r="AP625" s="105"/>
    </row>
    <row r="626">
      <c r="F626" s="104"/>
      <c r="AP626" s="105"/>
    </row>
    <row r="627">
      <c r="F627" s="104"/>
      <c r="AP627" s="105"/>
    </row>
    <row r="628">
      <c r="F628" s="104"/>
      <c r="AP628" s="105"/>
    </row>
    <row r="629">
      <c r="F629" s="104"/>
      <c r="AP629" s="105"/>
    </row>
    <row r="630">
      <c r="F630" s="104"/>
      <c r="AP630" s="105"/>
    </row>
    <row r="631">
      <c r="F631" s="104"/>
      <c r="AP631" s="105"/>
    </row>
    <row r="632">
      <c r="F632" s="104"/>
      <c r="AP632" s="105"/>
    </row>
    <row r="633">
      <c r="F633" s="104"/>
      <c r="AP633" s="105"/>
    </row>
    <row r="634">
      <c r="F634" s="104"/>
      <c r="AP634" s="105"/>
    </row>
    <row r="635">
      <c r="F635" s="104"/>
      <c r="AP635" s="105"/>
    </row>
    <row r="636">
      <c r="F636" s="104"/>
      <c r="AP636" s="105"/>
    </row>
    <row r="637">
      <c r="F637" s="104"/>
      <c r="AP637" s="105"/>
    </row>
    <row r="638">
      <c r="F638" s="104"/>
      <c r="AP638" s="105"/>
    </row>
    <row r="639">
      <c r="F639" s="104"/>
      <c r="AP639" s="105"/>
    </row>
    <row r="640">
      <c r="F640" s="104"/>
      <c r="AP640" s="105"/>
    </row>
    <row r="641">
      <c r="F641" s="104"/>
      <c r="AP641" s="105"/>
    </row>
    <row r="642">
      <c r="F642" s="104"/>
      <c r="AP642" s="105"/>
    </row>
    <row r="643">
      <c r="F643" s="104"/>
      <c r="AP643" s="105"/>
    </row>
    <row r="644">
      <c r="F644" s="104"/>
      <c r="AP644" s="105"/>
    </row>
    <row r="645">
      <c r="F645" s="104"/>
      <c r="AP645" s="105"/>
    </row>
    <row r="646">
      <c r="F646" s="104"/>
      <c r="AP646" s="105"/>
    </row>
    <row r="647">
      <c r="F647" s="104"/>
      <c r="AP647" s="105"/>
    </row>
    <row r="648">
      <c r="F648" s="104"/>
      <c r="AP648" s="105"/>
    </row>
    <row r="649">
      <c r="F649" s="104"/>
      <c r="AP649" s="105"/>
    </row>
    <row r="650">
      <c r="F650" s="104"/>
      <c r="AP650" s="105"/>
    </row>
    <row r="651">
      <c r="F651" s="104"/>
      <c r="AP651" s="105"/>
    </row>
    <row r="652">
      <c r="F652" s="104"/>
      <c r="AP652" s="105"/>
    </row>
    <row r="653">
      <c r="F653" s="104"/>
      <c r="AP653" s="105"/>
    </row>
    <row r="654">
      <c r="F654" s="104"/>
      <c r="AP654" s="105"/>
    </row>
    <row r="655">
      <c r="F655" s="104"/>
      <c r="AP655" s="105"/>
    </row>
    <row r="656">
      <c r="F656" s="104"/>
      <c r="AP656" s="105"/>
    </row>
    <row r="657">
      <c r="F657" s="104"/>
      <c r="AP657" s="105"/>
    </row>
    <row r="658">
      <c r="F658" s="104"/>
      <c r="AP658" s="105"/>
    </row>
    <row r="659">
      <c r="F659" s="104"/>
      <c r="AP659" s="105"/>
    </row>
    <row r="660">
      <c r="F660" s="104"/>
      <c r="AP660" s="105"/>
    </row>
    <row r="661">
      <c r="F661" s="104"/>
      <c r="AP661" s="105"/>
    </row>
    <row r="662">
      <c r="F662" s="104"/>
      <c r="AP662" s="105"/>
    </row>
    <row r="663">
      <c r="F663" s="104"/>
      <c r="AP663" s="105"/>
    </row>
    <row r="664">
      <c r="F664" s="104"/>
      <c r="AP664" s="105"/>
    </row>
    <row r="665">
      <c r="F665" s="104"/>
      <c r="AP665" s="105"/>
    </row>
    <row r="666">
      <c r="F666" s="104"/>
      <c r="AP666" s="105"/>
    </row>
    <row r="667">
      <c r="F667" s="104"/>
      <c r="AP667" s="105"/>
    </row>
    <row r="668">
      <c r="F668" s="104"/>
      <c r="AP668" s="105"/>
    </row>
    <row r="669">
      <c r="F669" s="104"/>
      <c r="AP669" s="105"/>
    </row>
    <row r="670">
      <c r="F670" s="104"/>
      <c r="AP670" s="105"/>
    </row>
    <row r="671">
      <c r="F671" s="104"/>
      <c r="AP671" s="105"/>
    </row>
    <row r="672">
      <c r="F672" s="104"/>
      <c r="AP672" s="105"/>
    </row>
    <row r="673">
      <c r="F673" s="104"/>
      <c r="AP673" s="105"/>
    </row>
    <row r="674">
      <c r="F674" s="104"/>
      <c r="AP674" s="105"/>
    </row>
    <row r="675">
      <c r="F675" s="104"/>
      <c r="AP675" s="105"/>
    </row>
    <row r="676">
      <c r="F676" s="104"/>
      <c r="AP676" s="105"/>
    </row>
    <row r="677">
      <c r="F677" s="104"/>
      <c r="AP677" s="105"/>
    </row>
    <row r="678">
      <c r="F678" s="104"/>
      <c r="AP678" s="105"/>
    </row>
    <row r="679">
      <c r="F679" s="104"/>
      <c r="AP679" s="105"/>
    </row>
    <row r="680">
      <c r="F680" s="104"/>
      <c r="AP680" s="105"/>
    </row>
    <row r="681">
      <c r="F681" s="104"/>
      <c r="AP681" s="105"/>
    </row>
    <row r="682">
      <c r="F682" s="104"/>
      <c r="AP682" s="105"/>
    </row>
    <row r="683">
      <c r="F683" s="104"/>
      <c r="AP683" s="105"/>
    </row>
    <row r="684">
      <c r="F684" s="104"/>
      <c r="AP684" s="105"/>
    </row>
    <row r="685">
      <c r="F685" s="104"/>
      <c r="AP685" s="105"/>
    </row>
    <row r="686">
      <c r="F686" s="104"/>
      <c r="AP686" s="105"/>
    </row>
    <row r="687">
      <c r="F687" s="104"/>
      <c r="AP687" s="105"/>
    </row>
    <row r="688">
      <c r="F688" s="104"/>
      <c r="AP688" s="105"/>
    </row>
    <row r="689">
      <c r="F689" s="104"/>
      <c r="AP689" s="105"/>
    </row>
    <row r="690">
      <c r="F690" s="104"/>
      <c r="AP690" s="105"/>
    </row>
    <row r="691">
      <c r="F691" s="104"/>
      <c r="AP691" s="105"/>
    </row>
    <row r="692">
      <c r="F692" s="104"/>
      <c r="AP692" s="105"/>
    </row>
    <row r="693">
      <c r="F693" s="104"/>
      <c r="AP693" s="105"/>
    </row>
    <row r="694">
      <c r="F694" s="104"/>
      <c r="AP694" s="105"/>
    </row>
    <row r="695">
      <c r="F695" s="104"/>
      <c r="AP695" s="105"/>
    </row>
    <row r="696">
      <c r="F696" s="104"/>
      <c r="AP696" s="105"/>
    </row>
    <row r="697">
      <c r="F697" s="104"/>
      <c r="AP697" s="105"/>
    </row>
    <row r="698">
      <c r="F698" s="104"/>
      <c r="AP698" s="105"/>
    </row>
    <row r="699">
      <c r="F699" s="104"/>
      <c r="AP699" s="105"/>
    </row>
    <row r="700">
      <c r="F700" s="104"/>
      <c r="AP700" s="105"/>
    </row>
    <row r="701">
      <c r="F701" s="104"/>
      <c r="AP701" s="105"/>
    </row>
    <row r="702">
      <c r="F702" s="104"/>
      <c r="AP702" s="105"/>
    </row>
    <row r="703">
      <c r="F703" s="104"/>
      <c r="AP703" s="105"/>
    </row>
    <row r="704">
      <c r="F704" s="104"/>
      <c r="AP704" s="105"/>
    </row>
    <row r="705">
      <c r="F705" s="104"/>
      <c r="AP705" s="105"/>
    </row>
    <row r="706">
      <c r="F706" s="104"/>
      <c r="AP706" s="105"/>
    </row>
    <row r="707">
      <c r="F707" s="104"/>
      <c r="AP707" s="105"/>
    </row>
    <row r="708">
      <c r="F708" s="104"/>
      <c r="AP708" s="105"/>
    </row>
    <row r="709">
      <c r="F709" s="104"/>
      <c r="AP709" s="105"/>
    </row>
    <row r="710">
      <c r="F710" s="104"/>
      <c r="AP710" s="105"/>
    </row>
    <row r="711">
      <c r="F711" s="104"/>
      <c r="AP711" s="105"/>
    </row>
    <row r="712">
      <c r="F712" s="104"/>
      <c r="AP712" s="105"/>
    </row>
    <row r="713">
      <c r="F713" s="104"/>
      <c r="AP713" s="105"/>
    </row>
    <row r="714">
      <c r="F714" s="104"/>
      <c r="AP714" s="105"/>
    </row>
    <row r="715">
      <c r="F715" s="104"/>
      <c r="AP715" s="105"/>
    </row>
    <row r="716">
      <c r="F716" s="104"/>
      <c r="AP716" s="105"/>
    </row>
    <row r="717">
      <c r="F717" s="104"/>
      <c r="AP717" s="105"/>
    </row>
    <row r="718">
      <c r="F718" s="104"/>
      <c r="AP718" s="105"/>
    </row>
    <row r="719">
      <c r="F719" s="104"/>
      <c r="AP719" s="105"/>
    </row>
    <row r="720">
      <c r="F720" s="104"/>
      <c r="AP720" s="105"/>
    </row>
    <row r="721">
      <c r="F721" s="104"/>
      <c r="AP721" s="105"/>
    </row>
    <row r="722">
      <c r="F722" s="104"/>
      <c r="AP722" s="105"/>
    </row>
    <row r="723">
      <c r="F723" s="104"/>
      <c r="AP723" s="105"/>
    </row>
    <row r="724">
      <c r="F724" s="104"/>
      <c r="AP724" s="105"/>
    </row>
    <row r="725">
      <c r="F725" s="104"/>
      <c r="AP725" s="105"/>
    </row>
    <row r="726">
      <c r="F726" s="104"/>
      <c r="AP726" s="105"/>
    </row>
    <row r="727">
      <c r="F727" s="104"/>
      <c r="AP727" s="105"/>
    </row>
    <row r="728">
      <c r="F728" s="104"/>
      <c r="AP728" s="105"/>
    </row>
    <row r="729">
      <c r="F729" s="104"/>
      <c r="AP729" s="105"/>
    </row>
    <row r="730">
      <c r="F730" s="104"/>
      <c r="AP730" s="105"/>
    </row>
    <row r="731">
      <c r="F731" s="104"/>
      <c r="AP731" s="105"/>
    </row>
    <row r="732">
      <c r="F732" s="104"/>
      <c r="AP732" s="105"/>
    </row>
    <row r="733">
      <c r="F733" s="104"/>
      <c r="AP733" s="105"/>
    </row>
    <row r="734">
      <c r="F734" s="104"/>
      <c r="AP734" s="105"/>
    </row>
    <row r="735">
      <c r="F735" s="104"/>
      <c r="AP735" s="105"/>
    </row>
    <row r="736">
      <c r="F736" s="104"/>
      <c r="AP736" s="105"/>
    </row>
    <row r="737">
      <c r="F737" s="104"/>
      <c r="AP737" s="105"/>
    </row>
    <row r="738">
      <c r="F738" s="104"/>
      <c r="AP738" s="105"/>
    </row>
    <row r="739">
      <c r="F739" s="104"/>
      <c r="AP739" s="105"/>
    </row>
    <row r="740">
      <c r="F740" s="104"/>
      <c r="AP740" s="105"/>
    </row>
    <row r="741">
      <c r="F741" s="104"/>
      <c r="AP741" s="105"/>
    </row>
    <row r="742">
      <c r="F742" s="104"/>
      <c r="AP742" s="105"/>
    </row>
    <row r="743">
      <c r="F743" s="104"/>
      <c r="AP743" s="105"/>
    </row>
    <row r="744">
      <c r="F744" s="104"/>
      <c r="AP744" s="105"/>
    </row>
    <row r="745">
      <c r="F745" s="104"/>
      <c r="AP745" s="105"/>
    </row>
    <row r="746">
      <c r="F746" s="104"/>
      <c r="AP746" s="105"/>
    </row>
    <row r="747">
      <c r="F747" s="104"/>
      <c r="AP747" s="105"/>
    </row>
    <row r="748">
      <c r="F748" s="104"/>
      <c r="AP748" s="105"/>
    </row>
    <row r="749">
      <c r="F749" s="104"/>
      <c r="AP749" s="105"/>
    </row>
    <row r="750">
      <c r="F750" s="104"/>
      <c r="AP750" s="105"/>
    </row>
    <row r="751">
      <c r="F751" s="104"/>
      <c r="AP751" s="105"/>
    </row>
    <row r="752">
      <c r="F752" s="104"/>
      <c r="AP752" s="105"/>
    </row>
    <row r="753">
      <c r="F753" s="104"/>
      <c r="AP753" s="105"/>
    </row>
    <row r="754">
      <c r="F754" s="104"/>
      <c r="AP754" s="105"/>
    </row>
    <row r="755">
      <c r="F755" s="104"/>
      <c r="AP755" s="105"/>
    </row>
    <row r="756">
      <c r="F756" s="104"/>
      <c r="AP756" s="105"/>
    </row>
    <row r="757">
      <c r="F757" s="104"/>
      <c r="AP757" s="105"/>
    </row>
    <row r="758">
      <c r="F758" s="104"/>
      <c r="AP758" s="105"/>
    </row>
    <row r="759">
      <c r="F759" s="104"/>
      <c r="AP759" s="105"/>
    </row>
    <row r="760">
      <c r="F760" s="104"/>
      <c r="AP760" s="105"/>
    </row>
    <row r="761">
      <c r="F761" s="104"/>
      <c r="AP761" s="105"/>
    </row>
    <row r="762">
      <c r="F762" s="104"/>
      <c r="AP762" s="105"/>
    </row>
    <row r="763">
      <c r="F763" s="104"/>
      <c r="AP763" s="105"/>
    </row>
    <row r="764">
      <c r="F764" s="104"/>
      <c r="AP764" s="105"/>
    </row>
    <row r="765">
      <c r="F765" s="104"/>
      <c r="AP765" s="105"/>
    </row>
    <row r="766">
      <c r="F766" s="104"/>
      <c r="AP766" s="105"/>
    </row>
    <row r="767">
      <c r="F767" s="104"/>
      <c r="AP767" s="105"/>
    </row>
    <row r="768">
      <c r="F768" s="104"/>
      <c r="AP768" s="105"/>
    </row>
    <row r="769">
      <c r="F769" s="104"/>
      <c r="AP769" s="105"/>
    </row>
    <row r="770">
      <c r="F770" s="104"/>
      <c r="AP770" s="105"/>
    </row>
    <row r="771">
      <c r="F771" s="104"/>
      <c r="AP771" s="105"/>
    </row>
    <row r="772">
      <c r="F772" s="104"/>
      <c r="AP772" s="105"/>
    </row>
    <row r="773">
      <c r="F773" s="104"/>
      <c r="AP773" s="105"/>
    </row>
    <row r="774">
      <c r="F774" s="104"/>
      <c r="AP774" s="105"/>
    </row>
    <row r="775">
      <c r="F775" s="104"/>
      <c r="AP775" s="105"/>
    </row>
    <row r="776">
      <c r="F776" s="104"/>
      <c r="AP776" s="105"/>
    </row>
    <row r="777">
      <c r="F777" s="104"/>
      <c r="AP777" s="105"/>
    </row>
    <row r="778">
      <c r="F778" s="104"/>
      <c r="AP778" s="105"/>
    </row>
    <row r="779">
      <c r="F779" s="104"/>
      <c r="AP779" s="105"/>
    </row>
    <row r="780">
      <c r="F780" s="104"/>
      <c r="AP780" s="105"/>
    </row>
    <row r="781">
      <c r="F781" s="104"/>
      <c r="AP781" s="105"/>
    </row>
    <row r="782">
      <c r="F782" s="104"/>
      <c r="AP782" s="105"/>
    </row>
    <row r="783">
      <c r="F783" s="104"/>
      <c r="AP783" s="105"/>
    </row>
    <row r="784">
      <c r="F784" s="104"/>
      <c r="AP784" s="105"/>
    </row>
    <row r="785">
      <c r="F785" s="104"/>
      <c r="AP785" s="105"/>
    </row>
    <row r="786">
      <c r="F786" s="104"/>
      <c r="AP786" s="105"/>
    </row>
    <row r="787">
      <c r="F787" s="104"/>
      <c r="AP787" s="105"/>
    </row>
    <row r="788">
      <c r="F788" s="104"/>
      <c r="AP788" s="105"/>
    </row>
    <row r="789">
      <c r="F789" s="104"/>
      <c r="AP789" s="105"/>
    </row>
    <row r="790">
      <c r="F790" s="104"/>
      <c r="AP790" s="105"/>
    </row>
    <row r="791">
      <c r="F791" s="104"/>
      <c r="AP791" s="105"/>
    </row>
    <row r="792">
      <c r="F792" s="104"/>
      <c r="AP792" s="105"/>
    </row>
    <row r="793">
      <c r="F793" s="104"/>
      <c r="AP793" s="105"/>
    </row>
    <row r="794">
      <c r="F794" s="104"/>
      <c r="AP794" s="105"/>
    </row>
    <row r="795">
      <c r="F795" s="104"/>
      <c r="AP795" s="105"/>
    </row>
    <row r="796">
      <c r="F796" s="104"/>
      <c r="AP796" s="105"/>
    </row>
    <row r="797">
      <c r="F797" s="104"/>
      <c r="AP797" s="105"/>
    </row>
    <row r="798">
      <c r="F798" s="104"/>
      <c r="AP798" s="105"/>
    </row>
    <row r="799">
      <c r="F799" s="104"/>
      <c r="AP799" s="105"/>
    </row>
    <row r="800">
      <c r="F800" s="104"/>
      <c r="AP800" s="105"/>
    </row>
    <row r="801">
      <c r="F801" s="104"/>
      <c r="AP801" s="105"/>
    </row>
    <row r="802">
      <c r="F802" s="104"/>
      <c r="AP802" s="105"/>
    </row>
    <row r="803">
      <c r="F803" s="104"/>
      <c r="AP803" s="105"/>
    </row>
    <row r="804">
      <c r="F804" s="104"/>
      <c r="AP804" s="105"/>
    </row>
    <row r="805">
      <c r="F805" s="104"/>
      <c r="AP805" s="105"/>
    </row>
    <row r="806">
      <c r="F806" s="104"/>
      <c r="AP806" s="105"/>
    </row>
    <row r="807">
      <c r="F807" s="104"/>
      <c r="AP807" s="105"/>
    </row>
    <row r="808">
      <c r="F808" s="104"/>
      <c r="AP808" s="105"/>
    </row>
    <row r="809">
      <c r="F809" s="104"/>
      <c r="AP809" s="105"/>
    </row>
    <row r="810">
      <c r="F810" s="104"/>
      <c r="AP810" s="105"/>
    </row>
    <row r="811">
      <c r="F811" s="104"/>
      <c r="AP811" s="105"/>
    </row>
    <row r="812">
      <c r="F812" s="104"/>
      <c r="AP812" s="105"/>
    </row>
    <row r="813">
      <c r="F813" s="104"/>
      <c r="AP813" s="105"/>
    </row>
    <row r="814">
      <c r="F814" s="104"/>
      <c r="AP814" s="105"/>
    </row>
    <row r="815">
      <c r="F815" s="104"/>
      <c r="AP815" s="105"/>
    </row>
    <row r="816">
      <c r="F816" s="104"/>
      <c r="AP816" s="105"/>
    </row>
    <row r="817">
      <c r="F817" s="104"/>
      <c r="AP817" s="105"/>
    </row>
    <row r="818">
      <c r="F818" s="104"/>
      <c r="AP818" s="105"/>
    </row>
    <row r="819">
      <c r="F819" s="104"/>
      <c r="AP819" s="105"/>
    </row>
    <row r="820">
      <c r="F820" s="104"/>
      <c r="AP820" s="105"/>
    </row>
    <row r="821">
      <c r="F821" s="104"/>
      <c r="AP821" s="105"/>
    </row>
    <row r="822">
      <c r="F822" s="104"/>
      <c r="AP822" s="105"/>
    </row>
    <row r="823">
      <c r="F823" s="104"/>
      <c r="AP823" s="105"/>
    </row>
    <row r="824">
      <c r="F824" s="104"/>
      <c r="AP824" s="105"/>
    </row>
    <row r="825">
      <c r="F825" s="104"/>
      <c r="AP825" s="105"/>
    </row>
    <row r="826">
      <c r="F826" s="104"/>
      <c r="AP826" s="105"/>
    </row>
    <row r="827">
      <c r="F827" s="104"/>
      <c r="AP827" s="105"/>
    </row>
    <row r="828">
      <c r="F828" s="104"/>
      <c r="AP828" s="105"/>
    </row>
    <row r="829">
      <c r="F829" s="104"/>
      <c r="AP829" s="105"/>
    </row>
    <row r="830">
      <c r="F830" s="104"/>
      <c r="AP830" s="105"/>
    </row>
    <row r="831">
      <c r="F831" s="104"/>
      <c r="AP831" s="105"/>
    </row>
    <row r="832">
      <c r="F832" s="104"/>
      <c r="AP832" s="105"/>
    </row>
    <row r="833">
      <c r="F833" s="104"/>
      <c r="AP833" s="105"/>
    </row>
    <row r="834">
      <c r="F834" s="104"/>
      <c r="AP834" s="105"/>
    </row>
    <row r="835">
      <c r="F835" s="104"/>
      <c r="AP835" s="105"/>
    </row>
    <row r="836">
      <c r="F836" s="104"/>
      <c r="AP836" s="105"/>
    </row>
    <row r="837">
      <c r="F837" s="104"/>
      <c r="AP837" s="105"/>
    </row>
    <row r="838">
      <c r="F838" s="104"/>
      <c r="AP838" s="105"/>
    </row>
    <row r="839">
      <c r="F839" s="104"/>
      <c r="AP839" s="105"/>
    </row>
    <row r="840">
      <c r="F840" s="104"/>
      <c r="AP840" s="105"/>
    </row>
    <row r="841">
      <c r="F841" s="104"/>
      <c r="AP841" s="105"/>
    </row>
    <row r="842">
      <c r="F842" s="104"/>
      <c r="AP842" s="105"/>
    </row>
    <row r="843">
      <c r="F843" s="104"/>
      <c r="AP843" s="105"/>
    </row>
    <row r="844">
      <c r="F844" s="104"/>
      <c r="AP844" s="105"/>
    </row>
    <row r="845">
      <c r="F845" s="104"/>
      <c r="AP845" s="105"/>
    </row>
    <row r="846">
      <c r="F846" s="104"/>
      <c r="AP846" s="105"/>
    </row>
    <row r="847">
      <c r="F847" s="104"/>
      <c r="AP847" s="105"/>
    </row>
    <row r="848">
      <c r="F848" s="104"/>
      <c r="AP848" s="105"/>
    </row>
    <row r="849">
      <c r="F849" s="104"/>
      <c r="AP849" s="105"/>
    </row>
    <row r="850">
      <c r="F850" s="104"/>
      <c r="AP850" s="105"/>
    </row>
    <row r="851">
      <c r="F851" s="104"/>
      <c r="AP851" s="105"/>
    </row>
    <row r="852">
      <c r="F852" s="104"/>
      <c r="AP852" s="105"/>
    </row>
    <row r="853">
      <c r="F853" s="104"/>
      <c r="AP853" s="105"/>
    </row>
    <row r="854">
      <c r="F854" s="104"/>
      <c r="AP854" s="105"/>
    </row>
    <row r="855">
      <c r="F855" s="104"/>
      <c r="AP855" s="105"/>
    </row>
    <row r="856">
      <c r="F856" s="104"/>
      <c r="AP856" s="105"/>
    </row>
    <row r="857">
      <c r="F857" s="104"/>
      <c r="AP857" s="105"/>
    </row>
    <row r="858">
      <c r="F858" s="104"/>
      <c r="AP858" s="105"/>
    </row>
    <row r="859">
      <c r="F859" s="104"/>
      <c r="AP859" s="105"/>
    </row>
    <row r="860">
      <c r="F860" s="104"/>
      <c r="AP860" s="105"/>
    </row>
    <row r="861">
      <c r="F861" s="104"/>
      <c r="AP861" s="105"/>
    </row>
    <row r="862">
      <c r="F862" s="104"/>
      <c r="AP862" s="105"/>
    </row>
    <row r="863">
      <c r="F863" s="104"/>
      <c r="AP863" s="105"/>
    </row>
    <row r="864">
      <c r="F864" s="104"/>
      <c r="AP864" s="105"/>
    </row>
    <row r="865">
      <c r="F865" s="104"/>
      <c r="AP865" s="105"/>
    </row>
    <row r="866">
      <c r="F866" s="104"/>
      <c r="AP866" s="105"/>
    </row>
    <row r="867">
      <c r="F867" s="104"/>
      <c r="AP867" s="105"/>
    </row>
    <row r="868">
      <c r="F868" s="104"/>
      <c r="AP868" s="105"/>
    </row>
    <row r="869">
      <c r="F869" s="104"/>
      <c r="AP869" s="105"/>
    </row>
    <row r="870">
      <c r="F870" s="104"/>
      <c r="AP870" s="105"/>
    </row>
    <row r="871">
      <c r="F871" s="104"/>
      <c r="AP871" s="105"/>
    </row>
    <row r="872">
      <c r="F872" s="104"/>
      <c r="AP872" s="105"/>
    </row>
    <row r="873">
      <c r="F873" s="104"/>
      <c r="AP873" s="105"/>
    </row>
    <row r="874">
      <c r="F874" s="104"/>
      <c r="AP874" s="105"/>
    </row>
    <row r="875">
      <c r="F875" s="104"/>
      <c r="AP875" s="105"/>
    </row>
    <row r="876">
      <c r="F876" s="104"/>
      <c r="AP876" s="105"/>
    </row>
    <row r="877">
      <c r="F877" s="104"/>
      <c r="AP877" s="105"/>
    </row>
    <row r="878">
      <c r="F878" s="104"/>
      <c r="AP878" s="105"/>
    </row>
    <row r="879">
      <c r="F879" s="104"/>
      <c r="AP879" s="105"/>
    </row>
    <row r="880">
      <c r="F880" s="104"/>
      <c r="AP880" s="105"/>
    </row>
    <row r="881">
      <c r="F881" s="104"/>
      <c r="AP881" s="105"/>
    </row>
    <row r="882">
      <c r="F882" s="104"/>
      <c r="AP882" s="105"/>
    </row>
    <row r="883">
      <c r="F883" s="104"/>
      <c r="AP883" s="105"/>
    </row>
    <row r="884">
      <c r="F884" s="104"/>
      <c r="AP884" s="105"/>
    </row>
    <row r="885">
      <c r="F885" s="104"/>
      <c r="AP885" s="105"/>
    </row>
    <row r="886">
      <c r="F886" s="104"/>
      <c r="AP886" s="105"/>
    </row>
    <row r="887">
      <c r="F887" s="104"/>
      <c r="AP887" s="105"/>
    </row>
    <row r="888">
      <c r="F888" s="104"/>
      <c r="AP888" s="105"/>
    </row>
    <row r="889">
      <c r="F889" s="104"/>
      <c r="AP889" s="105"/>
    </row>
    <row r="890">
      <c r="F890" s="104"/>
      <c r="AP890" s="105"/>
    </row>
    <row r="891">
      <c r="F891" s="104"/>
      <c r="AP891" s="105"/>
    </row>
    <row r="892">
      <c r="F892" s="104"/>
      <c r="AP892" s="105"/>
    </row>
    <row r="893">
      <c r="F893" s="104"/>
      <c r="AP893" s="105"/>
    </row>
    <row r="894">
      <c r="F894" s="104"/>
      <c r="AP894" s="105"/>
    </row>
    <row r="895">
      <c r="F895" s="104"/>
      <c r="AP895" s="105"/>
    </row>
    <row r="896">
      <c r="F896" s="104"/>
      <c r="AP896" s="105"/>
    </row>
    <row r="897">
      <c r="F897" s="104"/>
      <c r="AP897" s="105"/>
    </row>
    <row r="898">
      <c r="F898" s="104"/>
      <c r="AP898" s="105"/>
    </row>
    <row r="899">
      <c r="F899" s="104"/>
      <c r="AP899" s="105"/>
    </row>
    <row r="900">
      <c r="F900" s="104"/>
      <c r="AP900" s="105"/>
    </row>
    <row r="901">
      <c r="F901" s="104"/>
      <c r="AP901" s="105"/>
    </row>
    <row r="902">
      <c r="F902" s="104"/>
      <c r="AP902" s="105"/>
    </row>
    <row r="903">
      <c r="F903" s="104"/>
      <c r="AP903" s="105"/>
    </row>
    <row r="904">
      <c r="F904" s="104"/>
      <c r="AP904" s="105"/>
    </row>
    <row r="905">
      <c r="F905" s="104"/>
      <c r="AP905" s="105"/>
    </row>
    <row r="906">
      <c r="F906" s="104"/>
      <c r="AP906" s="105"/>
    </row>
    <row r="907">
      <c r="F907" s="104"/>
      <c r="AP907" s="105"/>
    </row>
    <row r="908">
      <c r="F908" s="104"/>
      <c r="AP908" s="105"/>
    </row>
    <row r="909">
      <c r="F909" s="104"/>
      <c r="AP909" s="105"/>
    </row>
    <row r="910">
      <c r="F910" s="104"/>
      <c r="AP910" s="105"/>
    </row>
    <row r="911">
      <c r="F911" s="104"/>
      <c r="AP911" s="105"/>
    </row>
    <row r="912">
      <c r="F912" s="104"/>
      <c r="AP912" s="105"/>
    </row>
    <row r="913">
      <c r="F913" s="104"/>
      <c r="AP913" s="105"/>
    </row>
    <row r="914">
      <c r="F914" s="104"/>
      <c r="AP914" s="105"/>
    </row>
    <row r="915">
      <c r="F915" s="104"/>
      <c r="AP915" s="105"/>
    </row>
    <row r="916">
      <c r="F916" s="104"/>
      <c r="AP916" s="105"/>
    </row>
    <row r="917">
      <c r="F917" s="104"/>
      <c r="AP917" s="105"/>
    </row>
    <row r="918">
      <c r="F918" s="104"/>
      <c r="AP918" s="105"/>
    </row>
    <row r="919">
      <c r="F919" s="104"/>
      <c r="AP919" s="105"/>
    </row>
    <row r="920">
      <c r="F920" s="104"/>
      <c r="AP920" s="105"/>
    </row>
    <row r="921">
      <c r="F921" s="104"/>
      <c r="AP921" s="105"/>
    </row>
    <row r="922">
      <c r="F922" s="104"/>
      <c r="AP922" s="105"/>
    </row>
    <row r="923">
      <c r="F923" s="104"/>
      <c r="AP923" s="105"/>
    </row>
    <row r="924">
      <c r="F924" s="104"/>
      <c r="AP924" s="105"/>
    </row>
    <row r="925">
      <c r="F925" s="104"/>
      <c r="AP925" s="105"/>
    </row>
    <row r="926">
      <c r="F926" s="104"/>
      <c r="AP926" s="105"/>
    </row>
    <row r="927">
      <c r="F927" s="104"/>
      <c r="AP927" s="105"/>
    </row>
    <row r="928">
      <c r="F928" s="104"/>
      <c r="AP928" s="105"/>
    </row>
    <row r="929">
      <c r="F929" s="104"/>
      <c r="AP929" s="105"/>
    </row>
    <row r="930">
      <c r="F930" s="104"/>
      <c r="AP930" s="105"/>
    </row>
    <row r="931">
      <c r="F931" s="104"/>
      <c r="AP931" s="105"/>
    </row>
    <row r="932">
      <c r="F932" s="104"/>
      <c r="AP932" s="105"/>
    </row>
    <row r="933">
      <c r="F933" s="104"/>
      <c r="AP933" s="105"/>
    </row>
    <row r="934">
      <c r="F934" s="104"/>
      <c r="AP934" s="105"/>
    </row>
    <row r="935">
      <c r="F935" s="104"/>
      <c r="AP935" s="105"/>
    </row>
    <row r="936">
      <c r="F936" s="104"/>
      <c r="AP936" s="105"/>
    </row>
    <row r="937">
      <c r="F937" s="104"/>
      <c r="AP937" s="105"/>
    </row>
    <row r="938">
      <c r="F938" s="104"/>
      <c r="AP938" s="105"/>
    </row>
    <row r="939">
      <c r="F939" s="104"/>
      <c r="AP939" s="105"/>
    </row>
    <row r="940">
      <c r="F940" s="104"/>
      <c r="AP940" s="105"/>
    </row>
    <row r="941">
      <c r="F941" s="104"/>
      <c r="AP941" s="105"/>
    </row>
    <row r="942">
      <c r="F942" s="104"/>
      <c r="AP942" s="105"/>
    </row>
    <row r="943">
      <c r="F943" s="104"/>
      <c r="AP943" s="105"/>
    </row>
    <row r="944">
      <c r="F944" s="104"/>
      <c r="AP944" s="105"/>
    </row>
    <row r="945">
      <c r="F945" s="104"/>
      <c r="AP945" s="105"/>
    </row>
    <row r="946">
      <c r="F946" s="104"/>
      <c r="AP946" s="105"/>
    </row>
    <row r="947">
      <c r="F947" s="104"/>
      <c r="AP947" s="105"/>
    </row>
    <row r="948">
      <c r="F948" s="104"/>
      <c r="AP948" s="105"/>
    </row>
    <row r="949">
      <c r="F949" s="104"/>
      <c r="AP949" s="105"/>
    </row>
    <row r="950">
      <c r="F950" s="104"/>
      <c r="AP950" s="105"/>
    </row>
    <row r="951">
      <c r="F951" s="104"/>
      <c r="AP951" s="105"/>
    </row>
    <row r="952">
      <c r="F952" s="104"/>
      <c r="AP952" s="105"/>
    </row>
    <row r="953">
      <c r="F953" s="104"/>
      <c r="AP953" s="105"/>
    </row>
    <row r="954">
      <c r="F954" s="104"/>
      <c r="AP954" s="105"/>
    </row>
    <row r="955">
      <c r="F955" s="104"/>
      <c r="AP955" s="105"/>
    </row>
    <row r="956">
      <c r="F956" s="104"/>
      <c r="AP956" s="105"/>
    </row>
    <row r="957">
      <c r="F957" s="104"/>
      <c r="AP957" s="105"/>
    </row>
    <row r="958">
      <c r="F958" s="104"/>
      <c r="AP958" s="105"/>
    </row>
    <row r="959">
      <c r="F959" s="104"/>
      <c r="AP959" s="105"/>
    </row>
    <row r="960">
      <c r="F960" s="104"/>
      <c r="AP960" s="105"/>
    </row>
    <row r="961">
      <c r="F961" s="104"/>
      <c r="AP961" s="105"/>
    </row>
    <row r="962">
      <c r="F962" s="104"/>
      <c r="AP962" s="105"/>
    </row>
    <row r="963">
      <c r="F963" s="104"/>
      <c r="AP963" s="105"/>
    </row>
    <row r="964">
      <c r="F964" s="104"/>
      <c r="AP964" s="105"/>
    </row>
    <row r="965">
      <c r="F965" s="104"/>
      <c r="AP965" s="105"/>
    </row>
    <row r="966">
      <c r="F966" s="104"/>
      <c r="AP966" s="105"/>
    </row>
    <row r="967">
      <c r="F967" s="104"/>
      <c r="AP967" s="105"/>
    </row>
    <row r="968">
      <c r="F968" s="104"/>
      <c r="AP968" s="105"/>
    </row>
    <row r="969">
      <c r="F969" s="104"/>
      <c r="AP969" s="105"/>
    </row>
    <row r="970">
      <c r="F970" s="104"/>
      <c r="AP970" s="105"/>
    </row>
    <row r="971">
      <c r="F971" s="104"/>
      <c r="AP971" s="105"/>
    </row>
    <row r="972">
      <c r="F972" s="104"/>
      <c r="AP972" s="105"/>
    </row>
    <row r="973">
      <c r="F973" s="104"/>
      <c r="AP973" s="105"/>
    </row>
    <row r="974">
      <c r="F974" s="104"/>
      <c r="AP974" s="105"/>
    </row>
    <row r="975">
      <c r="F975" s="104"/>
      <c r="AP975" s="105"/>
    </row>
    <row r="976">
      <c r="F976" s="104"/>
      <c r="AP976" s="105"/>
    </row>
    <row r="977">
      <c r="F977" s="104"/>
      <c r="AP977" s="105"/>
    </row>
    <row r="978">
      <c r="F978" s="104"/>
      <c r="AP978" s="105"/>
    </row>
    <row r="979">
      <c r="F979" s="104"/>
      <c r="AP979" s="105"/>
    </row>
    <row r="980">
      <c r="F980" s="104"/>
      <c r="AP980" s="105"/>
    </row>
    <row r="981">
      <c r="F981" s="104"/>
      <c r="AP981" s="105"/>
    </row>
    <row r="982">
      <c r="F982" s="104"/>
      <c r="AP982" s="105"/>
    </row>
    <row r="983">
      <c r="F983" s="104"/>
      <c r="AP983" s="105"/>
    </row>
    <row r="984">
      <c r="F984" s="104"/>
      <c r="AP984" s="105"/>
    </row>
    <row r="985">
      <c r="F985" s="104"/>
      <c r="AP985" s="105"/>
    </row>
    <row r="986">
      <c r="F986" s="104"/>
      <c r="AP986" s="105"/>
    </row>
    <row r="987">
      <c r="F987" s="104"/>
      <c r="AP987" s="105"/>
    </row>
    <row r="988">
      <c r="F988" s="104"/>
      <c r="AP988" s="105"/>
    </row>
    <row r="989">
      <c r="F989" s="104"/>
      <c r="AP989" s="105"/>
    </row>
    <row r="990">
      <c r="F990" s="104"/>
      <c r="AP990" s="105"/>
    </row>
    <row r="991">
      <c r="F991" s="104"/>
      <c r="AP991" s="105"/>
    </row>
    <row r="992">
      <c r="F992" s="104"/>
      <c r="AP992" s="105"/>
    </row>
    <row r="993">
      <c r="F993" s="104"/>
      <c r="AP993" s="105"/>
    </row>
    <row r="994">
      <c r="F994" s="104"/>
      <c r="AP994" s="105"/>
    </row>
    <row r="995">
      <c r="F995" s="104"/>
      <c r="AP995" s="105"/>
    </row>
    <row r="996">
      <c r="F996" s="104"/>
      <c r="AP996" s="105"/>
    </row>
    <row r="997">
      <c r="F997" s="104"/>
      <c r="AP997" s="105"/>
    </row>
    <row r="998">
      <c r="F998" s="104"/>
      <c r="AP998" s="105"/>
    </row>
    <row r="999">
      <c r="F999" s="104"/>
      <c r="AP999" s="105"/>
    </row>
    <row r="1000">
      <c r="F1000" s="104"/>
      <c r="AP1000" s="105"/>
    </row>
  </sheetData>
  <mergeCells count="11">
    <mergeCell ref="AS3:AT3"/>
    <mergeCell ref="AW3:AX3"/>
    <mergeCell ref="BA3:BB3"/>
    <mergeCell ref="CC3:CD3"/>
    <mergeCell ref="T2:Z2"/>
    <mergeCell ref="C3:G3"/>
    <mergeCell ref="J3:P3"/>
    <mergeCell ref="R3:X3"/>
    <mergeCell ref="Y3:AE3"/>
    <mergeCell ref="AF3:AL3"/>
    <mergeCell ref="AO3:AP3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2" max="2" width="21.25"/>
    <col customWidth="1" min="15" max="15" width="11.0"/>
  </cols>
  <sheetData>
    <row r="1">
      <c r="A1" s="106" t="s">
        <v>0</v>
      </c>
      <c r="B1" s="106"/>
      <c r="C1" s="106"/>
      <c r="D1" s="106"/>
      <c r="E1" s="106"/>
      <c r="F1" s="106"/>
      <c r="G1" s="106"/>
      <c r="H1" s="106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107"/>
      <c r="AS1" s="107"/>
      <c r="AT1" s="107"/>
      <c r="AU1" s="108"/>
      <c r="AV1" s="108"/>
      <c r="AW1" s="107"/>
      <c r="AX1" s="107"/>
      <c r="AY1" s="107"/>
      <c r="AZ1" s="107"/>
      <c r="BA1" s="107"/>
      <c r="BB1" s="107"/>
      <c r="BC1" s="107"/>
      <c r="BD1" s="107"/>
      <c r="BE1" s="107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>
      <c r="A2" s="109" t="s">
        <v>1</v>
      </c>
      <c r="B2" s="109"/>
      <c r="C2" s="109"/>
      <c r="D2" s="109"/>
      <c r="E2" s="109"/>
      <c r="F2" s="109"/>
      <c r="G2" s="109"/>
      <c r="H2" s="10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5"/>
      <c r="AL2" s="5"/>
      <c r="AM2" s="5"/>
      <c r="AN2" s="5"/>
      <c r="AO2" s="5"/>
      <c r="AP2" s="5"/>
      <c r="AQ2" s="5"/>
      <c r="AR2" s="110"/>
      <c r="AS2" s="110"/>
      <c r="AT2" s="110"/>
      <c r="AU2" s="111"/>
      <c r="AV2" s="111"/>
      <c r="AW2" s="110"/>
      <c r="AX2" s="110"/>
      <c r="AY2" s="110"/>
      <c r="AZ2" s="110"/>
      <c r="BA2" s="110"/>
      <c r="BB2" s="107"/>
      <c r="BC2" s="107"/>
      <c r="BD2" s="107"/>
      <c r="BE2" s="107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>
      <c r="A3" s="112" t="s">
        <v>2</v>
      </c>
      <c r="B3" s="113" t="s">
        <v>3</v>
      </c>
      <c r="C3" s="114">
        <v>45505.0</v>
      </c>
      <c r="D3" s="22"/>
      <c r="E3" s="22"/>
      <c r="F3" s="22"/>
      <c r="G3" s="22"/>
      <c r="H3" s="23"/>
      <c r="I3" s="115">
        <v>45536.0</v>
      </c>
      <c r="J3" s="22"/>
      <c r="K3" s="22"/>
      <c r="L3" s="22"/>
      <c r="M3" s="22"/>
      <c r="N3" s="22"/>
      <c r="O3" s="23"/>
      <c r="P3" s="115">
        <v>45566.0</v>
      </c>
      <c r="Q3" s="22"/>
      <c r="R3" s="22"/>
      <c r="S3" s="22"/>
      <c r="T3" s="22"/>
      <c r="U3" s="22"/>
      <c r="V3" s="23"/>
      <c r="W3" s="115">
        <v>45597.0</v>
      </c>
      <c r="X3" s="22"/>
      <c r="Y3" s="22"/>
      <c r="Z3" s="22"/>
      <c r="AA3" s="22"/>
      <c r="AB3" s="22"/>
      <c r="AC3" s="23"/>
      <c r="AD3" s="115">
        <v>45627.0</v>
      </c>
      <c r="AE3" s="22"/>
      <c r="AF3" s="22"/>
      <c r="AG3" s="22"/>
      <c r="AH3" s="22"/>
      <c r="AI3" s="22"/>
      <c r="AJ3" s="23"/>
      <c r="AK3" s="115">
        <v>45658.0</v>
      </c>
      <c r="AL3" s="22"/>
      <c r="AM3" s="22"/>
      <c r="AN3" s="22"/>
      <c r="AO3" s="22"/>
      <c r="AP3" s="22"/>
      <c r="AQ3" s="23"/>
      <c r="AR3" s="116"/>
      <c r="AS3" s="116"/>
      <c r="AT3" s="117"/>
      <c r="AU3" s="23"/>
      <c r="AV3" s="118"/>
      <c r="AW3" s="116"/>
      <c r="AX3" s="117"/>
      <c r="AY3" s="23"/>
      <c r="AZ3" s="116"/>
      <c r="BA3" s="116"/>
      <c r="BB3" s="116"/>
      <c r="BC3" s="119"/>
      <c r="BD3" s="116"/>
      <c r="BE3" s="116"/>
      <c r="BF3" s="120"/>
      <c r="BG3" s="22"/>
      <c r="BH3" s="22"/>
      <c r="BI3" s="23"/>
      <c r="BJ3" s="120"/>
      <c r="BK3" s="22"/>
      <c r="BL3" s="22"/>
      <c r="BM3" s="23"/>
      <c r="BN3" s="119"/>
      <c r="BO3" s="116"/>
      <c r="BP3" s="116"/>
      <c r="BQ3" s="116"/>
      <c r="BR3" s="120"/>
      <c r="BS3" s="22"/>
      <c r="BT3" s="22"/>
      <c r="BU3" s="23"/>
      <c r="BV3" s="120"/>
      <c r="BW3" s="22"/>
      <c r="BX3" s="22"/>
      <c r="BY3" s="23"/>
      <c r="BZ3" s="96"/>
      <c r="CB3" s="121"/>
    </row>
    <row r="4">
      <c r="A4" s="116"/>
      <c r="B4" s="116"/>
      <c r="C4" s="122" t="s">
        <v>5</v>
      </c>
      <c r="D4" s="122" t="s">
        <v>6</v>
      </c>
      <c r="E4" s="123" t="s">
        <v>53</v>
      </c>
      <c r="F4" s="122" t="s">
        <v>7</v>
      </c>
      <c r="G4" s="124" t="s">
        <v>54</v>
      </c>
      <c r="H4" s="125" t="s">
        <v>55</v>
      </c>
      <c r="I4" s="122" t="s">
        <v>5</v>
      </c>
      <c r="J4" s="122" t="s">
        <v>6</v>
      </c>
      <c r="K4" s="122" t="s">
        <v>7</v>
      </c>
      <c r="L4" s="41" t="s">
        <v>13</v>
      </c>
      <c r="M4" s="41" t="s">
        <v>9</v>
      </c>
      <c r="N4" s="126" t="s">
        <v>10</v>
      </c>
      <c r="O4" s="127" t="s">
        <v>11</v>
      </c>
      <c r="P4" s="122" t="s">
        <v>5</v>
      </c>
      <c r="Q4" s="122" t="s">
        <v>6</v>
      </c>
      <c r="R4" s="122" t="s">
        <v>7</v>
      </c>
      <c r="S4" s="41" t="s">
        <v>14</v>
      </c>
      <c r="T4" s="41" t="s">
        <v>9</v>
      </c>
      <c r="U4" s="127" t="s">
        <v>10</v>
      </c>
      <c r="V4" s="127" t="s">
        <v>11</v>
      </c>
      <c r="W4" s="122" t="s">
        <v>5</v>
      </c>
      <c r="X4" s="122" t="s">
        <v>6</v>
      </c>
      <c r="Y4" s="122" t="s">
        <v>7</v>
      </c>
      <c r="Z4" s="41" t="s">
        <v>8</v>
      </c>
      <c r="AA4" s="41" t="s">
        <v>56</v>
      </c>
      <c r="AB4" s="127" t="s">
        <v>10</v>
      </c>
      <c r="AC4" s="127" t="s">
        <v>11</v>
      </c>
      <c r="AD4" s="122" t="s">
        <v>5</v>
      </c>
      <c r="AE4" s="122" t="s">
        <v>6</v>
      </c>
      <c r="AF4" s="122" t="s">
        <v>7</v>
      </c>
      <c r="AG4" s="41" t="s">
        <v>13</v>
      </c>
      <c r="AH4" s="41" t="s">
        <v>9</v>
      </c>
      <c r="AI4" s="127" t="s">
        <v>10</v>
      </c>
      <c r="AJ4" s="127" t="s">
        <v>11</v>
      </c>
      <c r="AK4" s="122" t="s">
        <v>5</v>
      </c>
      <c r="AL4" s="122" t="s">
        <v>6</v>
      </c>
      <c r="AM4" s="122" t="s">
        <v>7</v>
      </c>
      <c r="AN4" s="41" t="s">
        <v>13</v>
      </c>
      <c r="AO4" s="41" t="s">
        <v>9</v>
      </c>
      <c r="AP4" s="127" t="s">
        <v>10</v>
      </c>
      <c r="AQ4" s="127" t="s">
        <v>11</v>
      </c>
      <c r="AR4" s="128"/>
      <c r="AS4" s="128"/>
      <c r="AT4" s="129"/>
      <c r="AU4" s="130"/>
      <c r="AV4" s="131"/>
      <c r="AW4" s="128"/>
      <c r="AX4" s="129"/>
      <c r="AY4" s="132"/>
      <c r="AZ4" s="128"/>
      <c r="BA4" s="128"/>
      <c r="BB4" s="133"/>
      <c r="BC4" s="132"/>
      <c r="BD4" s="128"/>
      <c r="BE4" s="128"/>
      <c r="BF4" s="133"/>
      <c r="BG4" s="132"/>
      <c r="BH4" s="128"/>
      <c r="BI4" s="128"/>
      <c r="BJ4" s="133"/>
      <c r="BK4" s="132"/>
      <c r="BL4" s="128"/>
      <c r="BM4" s="128"/>
      <c r="BN4" s="133"/>
      <c r="BO4" s="132"/>
      <c r="BP4" s="128"/>
      <c r="BQ4" s="128"/>
      <c r="BR4" s="133"/>
      <c r="BS4" s="132"/>
      <c r="BT4" s="128"/>
      <c r="BU4" s="128"/>
      <c r="BV4" s="133"/>
      <c r="BW4" s="132"/>
      <c r="BX4" s="128"/>
      <c r="BY4" s="128"/>
      <c r="BZ4" s="134"/>
      <c r="CA4" s="135"/>
      <c r="CB4" s="136"/>
    </row>
    <row r="5">
      <c r="A5" s="116"/>
      <c r="B5" s="137" t="s">
        <v>16</v>
      </c>
      <c r="C5" s="125">
        <v>13.0</v>
      </c>
      <c r="D5" s="125">
        <v>3.0</v>
      </c>
      <c r="E5" s="125">
        <f t="shared" ref="E5:E41" si="1">C5+D5</f>
        <v>16</v>
      </c>
      <c r="F5" s="125">
        <v>4.0</v>
      </c>
      <c r="G5" s="125">
        <f t="shared" ref="G5:G41" si="2">C5+D5+F5</f>
        <v>20</v>
      </c>
      <c r="H5" s="125">
        <f t="shared" ref="H5:H41" si="3">G5/20*100</f>
        <v>100</v>
      </c>
      <c r="I5" s="138">
        <v>8.0</v>
      </c>
      <c r="J5" s="138">
        <v>4.0</v>
      </c>
      <c r="K5" s="138">
        <v>8.0</v>
      </c>
      <c r="L5" s="137">
        <f t="shared" ref="L5:L41" si="4">I5+J5+E5</f>
        <v>28</v>
      </c>
      <c r="M5" s="137">
        <f t="shared" ref="M5:M41" si="5">SUM(K5,F5)</f>
        <v>12</v>
      </c>
      <c r="N5" s="137">
        <f t="shared" ref="N5:N41" si="6">L5/28*100</f>
        <v>100</v>
      </c>
      <c r="O5" s="137">
        <f t="shared" ref="O5:O41" si="7">M5/12*100</f>
        <v>100</v>
      </c>
      <c r="P5" s="138">
        <v>11.0</v>
      </c>
      <c r="Q5" s="138">
        <v>3.0</v>
      </c>
      <c r="R5" s="138">
        <v>8.0</v>
      </c>
      <c r="S5" s="137">
        <f t="shared" ref="S5:S41" si="8">L5+P5+Q5</f>
        <v>42</v>
      </c>
      <c r="T5" s="137">
        <f t="shared" ref="T5:T41" si="9">M5+R5</f>
        <v>20</v>
      </c>
      <c r="U5" s="137">
        <f t="shared" ref="U5:U41" si="10">S5/42*100</f>
        <v>100</v>
      </c>
      <c r="V5" s="137">
        <f t="shared" ref="V5:V41" si="11">T5/20*100</f>
        <v>100</v>
      </c>
      <c r="W5" s="139">
        <v>8.0</v>
      </c>
      <c r="X5" s="139">
        <v>1.0</v>
      </c>
      <c r="Y5" s="57">
        <v>6.0</v>
      </c>
      <c r="Z5" s="140">
        <f t="shared" ref="Z5:Z41" si="12">S5+W5+X5</f>
        <v>51</v>
      </c>
      <c r="AA5" s="140">
        <f t="shared" ref="AA5:AA41" si="13">T5+Y5</f>
        <v>26</v>
      </c>
      <c r="AB5" s="140">
        <f t="shared" ref="AB5:AB41" si="14">Z5/51*100</f>
        <v>100</v>
      </c>
      <c r="AC5" s="140">
        <f t="shared" ref="AC5:AC41" si="15">AA5/26*100</f>
        <v>100</v>
      </c>
      <c r="AD5" s="139">
        <v>18.0</v>
      </c>
      <c r="AE5" s="139">
        <v>2.0</v>
      </c>
      <c r="AF5" s="141">
        <v>10.0</v>
      </c>
      <c r="AG5" s="142">
        <f t="shared" ref="AG5:AG41" si="16">Z5+AD5+AE5</f>
        <v>71</v>
      </c>
      <c r="AH5" s="142">
        <f t="shared" ref="AH5:AH41" si="17">AA5+AE5</f>
        <v>28</v>
      </c>
      <c r="AI5" s="142">
        <f t="shared" ref="AI5:AI41" si="18">AG5/71*100</f>
        <v>100</v>
      </c>
      <c r="AJ5" s="142">
        <f t="shared" ref="AJ5:AJ41" si="19">AH5/28*100</f>
        <v>100</v>
      </c>
      <c r="AK5" s="141">
        <v>5.0</v>
      </c>
      <c r="AL5" s="143">
        <v>3.0</v>
      </c>
      <c r="AM5" s="143">
        <v>16.0</v>
      </c>
      <c r="AN5" s="144">
        <f t="shared" ref="AN5:AN41" si="20">AG5+AK5+AL5</f>
        <v>79</v>
      </c>
      <c r="AO5" s="144">
        <f t="shared" ref="AO5:AO41" si="21">AH5+AM5</f>
        <v>44</v>
      </c>
      <c r="AP5" s="144">
        <f t="shared" ref="AP5:AP41" si="22">AN5/79*100</f>
        <v>100</v>
      </c>
      <c r="AQ5" s="144">
        <f t="shared" ref="AQ5:AQ41" si="23">AO5/44*100</f>
        <v>100</v>
      </c>
      <c r="AR5" s="144"/>
      <c r="AS5" s="144"/>
      <c r="AT5" s="145"/>
      <c r="AU5" s="146"/>
      <c r="AV5" s="118"/>
      <c r="AW5" s="116"/>
      <c r="AX5" s="145"/>
      <c r="AY5" s="144"/>
      <c r="AZ5" s="116"/>
      <c r="BA5" s="116"/>
      <c r="BB5" s="145"/>
      <c r="BC5" s="145"/>
      <c r="BD5" s="116"/>
      <c r="BE5" s="116"/>
      <c r="BF5" s="145"/>
      <c r="BG5" s="145"/>
      <c r="BH5" s="116"/>
      <c r="BI5" s="116"/>
      <c r="BJ5" s="145"/>
      <c r="BK5" s="145"/>
      <c r="BL5" s="116"/>
      <c r="BM5" s="116"/>
      <c r="BN5" s="145"/>
      <c r="BO5" s="145"/>
      <c r="BP5" s="116"/>
      <c r="BQ5" s="116"/>
      <c r="BR5" s="145"/>
      <c r="BS5" s="145"/>
      <c r="BT5" s="116"/>
      <c r="BU5" s="116"/>
      <c r="BV5" s="145"/>
      <c r="BW5" s="145"/>
      <c r="BX5" s="116"/>
      <c r="BY5" s="116"/>
      <c r="BZ5" s="147"/>
      <c r="CA5" s="147"/>
      <c r="CB5" s="4"/>
    </row>
    <row r="6">
      <c r="A6" s="148">
        <v>1.0</v>
      </c>
      <c r="B6" s="148" t="s">
        <v>17</v>
      </c>
      <c r="C6" s="149">
        <v>13.0</v>
      </c>
      <c r="D6" s="149">
        <v>3.0</v>
      </c>
      <c r="E6" s="125">
        <f t="shared" si="1"/>
        <v>16</v>
      </c>
      <c r="F6" s="149">
        <v>0.0</v>
      </c>
      <c r="G6" s="150">
        <f t="shared" si="2"/>
        <v>16</v>
      </c>
      <c r="H6" s="150">
        <f t="shared" si="3"/>
        <v>80</v>
      </c>
      <c r="I6" s="150">
        <v>8.0</v>
      </c>
      <c r="J6" s="149">
        <v>3.0</v>
      </c>
      <c r="K6" s="151">
        <v>8.0</v>
      </c>
      <c r="L6" s="137">
        <f t="shared" si="4"/>
        <v>27</v>
      </c>
      <c r="M6" s="137">
        <f t="shared" si="5"/>
        <v>8</v>
      </c>
      <c r="N6" s="137">
        <f t="shared" si="6"/>
        <v>96.42857143</v>
      </c>
      <c r="O6" s="137">
        <f t="shared" si="7"/>
        <v>66.66666667</v>
      </c>
      <c r="P6" s="152">
        <v>8.0</v>
      </c>
      <c r="Q6" s="153">
        <v>3.0</v>
      </c>
      <c r="R6" s="152">
        <v>8.0</v>
      </c>
      <c r="S6" s="137">
        <f t="shared" si="8"/>
        <v>38</v>
      </c>
      <c r="T6" s="137">
        <f t="shared" si="9"/>
        <v>16</v>
      </c>
      <c r="U6" s="137">
        <f t="shared" si="10"/>
        <v>90.47619048</v>
      </c>
      <c r="V6" s="137">
        <f t="shared" si="11"/>
        <v>80</v>
      </c>
      <c r="W6" s="151">
        <v>8.0</v>
      </c>
      <c r="X6" s="139">
        <v>1.0</v>
      </c>
      <c r="Y6" s="57">
        <v>6.0</v>
      </c>
      <c r="Z6" s="140">
        <f t="shared" si="12"/>
        <v>47</v>
      </c>
      <c r="AA6" s="140">
        <f t="shared" si="13"/>
        <v>22</v>
      </c>
      <c r="AB6" s="140">
        <f t="shared" si="14"/>
        <v>92.15686275</v>
      </c>
      <c r="AC6" s="140">
        <f t="shared" si="15"/>
        <v>84.61538462</v>
      </c>
      <c r="AD6" s="153">
        <v>18.0</v>
      </c>
      <c r="AE6" s="153">
        <v>2.0</v>
      </c>
      <c r="AF6" s="141">
        <v>10.0</v>
      </c>
      <c r="AG6" s="142">
        <f t="shared" si="16"/>
        <v>67</v>
      </c>
      <c r="AH6" s="142">
        <f t="shared" si="17"/>
        <v>24</v>
      </c>
      <c r="AI6" s="142">
        <f t="shared" si="18"/>
        <v>94.36619718</v>
      </c>
      <c r="AJ6" s="142">
        <f t="shared" si="19"/>
        <v>85.71428571</v>
      </c>
      <c r="AK6" s="141">
        <v>5.0</v>
      </c>
      <c r="AL6" s="154">
        <v>2.0</v>
      </c>
      <c r="AM6" s="154">
        <v>14.0</v>
      </c>
      <c r="AN6" s="155">
        <f t="shared" si="20"/>
        <v>74</v>
      </c>
      <c r="AO6" s="155">
        <f t="shared" si="21"/>
        <v>38</v>
      </c>
      <c r="AP6" s="156">
        <f t="shared" si="22"/>
        <v>93.67088608</v>
      </c>
      <c r="AQ6" s="156">
        <f t="shared" si="23"/>
        <v>86.36363636</v>
      </c>
      <c r="AR6" s="144"/>
      <c r="AS6" s="144"/>
      <c r="AT6" s="157"/>
      <c r="AU6" s="146"/>
      <c r="AV6" s="118"/>
      <c r="AW6" s="116"/>
      <c r="AX6" s="157"/>
      <c r="AY6" s="157"/>
      <c r="AZ6" s="116"/>
      <c r="BA6" s="116"/>
      <c r="BB6" s="145"/>
      <c r="BC6" s="145"/>
      <c r="BD6" s="116"/>
      <c r="BE6" s="116"/>
      <c r="BF6" s="145"/>
      <c r="BG6" s="145"/>
      <c r="BH6" s="116"/>
      <c r="BI6" s="116"/>
      <c r="BJ6" s="145"/>
      <c r="BK6" s="145"/>
      <c r="BL6" s="116"/>
      <c r="BM6" s="116"/>
      <c r="BN6" s="145"/>
      <c r="BO6" s="145"/>
      <c r="BP6" s="116"/>
      <c r="BQ6" s="116"/>
      <c r="BR6" s="145"/>
      <c r="BS6" s="145"/>
      <c r="BT6" s="116"/>
      <c r="BU6" s="116"/>
      <c r="BV6" s="145"/>
      <c r="BW6" s="145"/>
      <c r="BX6" s="116"/>
      <c r="BY6" s="116"/>
      <c r="BZ6" s="147"/>
      <c r="CA6" s="147"/>
      <c r="CB6" s="4"/>
    </row>
    <row r="7">
      <c r="A7" s="148">
        <v>2.0</v>
      </c>
      <c r="B7" s="148" t="s">
        <v>18</v>
      </c>
      <c r="C7" s="149">
        <v>11.0</v>
      </c>
      <c r="D7" s="149">
        <v>3.0</v>
      </c>
      <c r="E7" s="125">
        <f t="shared" si="1"/>
        <v>14</v>
      </c>
      <c r="F7" s="149">
        <v>4.0</v>
      </c>
      <c r="G7" s="150">
        <f t="shared" si="2"/>
        <v>18</v>
      </c>
      <c r="H7" s="150">
        <f t="shared" si="3"/>
        <v>90</v>
      </c>
      <c r="I7" s="150">
        <v>7.0</v>
      </c>
      <c r="J7" s="149">
        <v>4.0</v>
      </c>
      <c r="K7" s="151">
        <v>8.0</v>
      </c>
      <c r="L7" s="137">
        <f t="shared" si="4"/>
        <v>25</v>
      </c>
      <c r="M7" s="137">
        <f t="shared" si="5"/>
        <v>12</v>
      </c>
      <c r="N7" s="137">
        <f t="shared" si="6"/>
        <v>89.28571429</v>
      </c>
      <c r="O7" s="137">
        <f t="shared" si="7"/>
        <v>100</v>
      </c>
      <c r="P7" s="152">
        <v>8.0</v>
      </c>
      <c r="Q7" s="153">
        <v>2.0</v>
      </c>
      <c r="R7" s="152">
        <v>6.0</v>
      </c>
      <c r="S7" s="137">
        <f t="shared" si="8"/>
        <v>35</v>
      </c>
      <c r="T7" s="137">
        <f t="shared" si="9"/>
        <v>18</v>
      </c>
      <c r="U7" s="137">
        <f t="shared" si="10"/>
        <v>83.33333333</v>
      </c>
      <c r="V7" s="137">
        <f t="shared" si="11"/>
        <v>90</v>
      </c>
      <c r="W7" s="151">
        <v>6.0</v>
      </c>
      <c r="X7" s="139">
        <v>0.0</v>
      </c>
      <c r="Y7" s="57">
        <v>6.0</v>
      </c>
      <c r="Z7" s="140">
        <f t="shared" si="12"/>
        <v>41</v>
      </c>
      <c r="AA7" s="140">
        <f t="shared" si="13"/>
        <v>24</v>
      </c>
      <c r="AB7" s="140">
        <f t="shared" si="14"/>
        <v>80.39215686</v>
      </c>
      <c r="AC7" s="140">
        <f t="shared" si="15"/>
        <v>92.30769231</v>
      </c>
      <c r="AD7" s="153">
        <v>7.0</v>
      </c>
      <c r="AE7" s="153">
        <v>2.0</v>
      </c>
      <c r="AF7" s="141">
        <v>8.0</v>
      </c>
      <c r="AG7" s="142">
        <f t="shared" si="16"/>
        <v>50</v>
      </c>
      <c r="AH7" s="142">
        <f t="shared" si="17"/>
        <v>26</v>
      </c>
      <c r="AI7" s="142">
        <f t="shared" si="18"/>
        <v>70.42253521</v>
      </c>
      <c r="AJ7" s="142">
        <f t="shared" si="19"/>
        <v>92.85714286</v>
      </c>
      <c r="AK7" s="141">
        <v>5.0</v>
      </c>
      <c r="AL7" s="154">
        <v>3.0</v>
      </c>
      <c r="AM7" s="154">
        <v>12.0</v>
      </c>
      <c r="AN7" s="155">
        <f t="shared" si="20"/>
        <v>58</v>
      </c>
      <c r="AO7" s="155">
        <f t="shared" si="21"/>
        <v>38</v>
      </c>
      <c r="AP7" s="158">
        <f t="shared" si="22"/>
        <v>73.41772152</v>
      </c>
      <c r="AQ7" s="156">
        <f t="shared" si="23"/>
        <v>86.36363636</v>
      </c>
      <c r="AR7" s="144"/>
      <c r="AS7" s="144"/>
      <c r="AT7" s="157"/>
      <c r="AU7" s="146"/>
      <c r="AV7" s="118"/>
      <c r="AW7" s="116"/>
      <c r="AX7" s="157"/>
      <c r="AY7" s="157"/>
      <c r="AZ7" s="116"/>
      <c r="BA7" s="116"/>
      <c r="BB7" s="145"/>
      <c r="BC7" s="145"/>
      <c r="BD7" s="116"/>
      <c r="BE7" s="116"/>
      <c r="BF7" s="145"/>
      <c r="BG7" s="145"/>
      <c r="BH7" s="116"/>
      <c r="BI7" s="116"/>
      <c r="BJ7" s="145"/>
      <c r="BK7" s="145"/>
      <c r="BL7" s="116"/>
      <c r="BM7" s="116"/>
      <c r="BN7" s="145"/>
      <c r="BO7" s="145"/>
      <c r="BP7" s="116"/>
      <c r="BQ7" s="116"/>
      <c r="BR7" s="145"/>
      <c r="BS7" s="145"/>
      <c r="BT7" s="116"/>
      <c r="BU7" s="116"/>
      <c r="BV7" s="145"/>
      <c r="BW7" s="145"/>
      <c r="BX7" s="116"/>
      <c r="BY7" s="116"/>
      <c r="BZ7" s="147"/>
      <c r="CA7" s="147"/>
      <c r="CB7" s="4"/>
    </row>
    <row r="8">
      <c r="A8" s="148">
        <v>3.0</v>
      </c>
      <c r="B8" s="148" t="s">
        <v>19</v>
      </c>
      <c r="C8" s="149">
        <v>11.0</v>
      </c>
      <c r="D8" s="149">
        <v>3.0</v>
      </c>
      <c r="E8" s="125">
        <f t="shared" si="1"/>
        <v>14</v>
      </c>
      <c r="F8" s="149">
        <v>4.0</v>
      </c>
      <c r="G8" s="150">
        <f t="shared" si="2"/>
        <v>18</v>
      </c>
      <c r="H8" s="150">
        <f t="shared" si="3"/>
        <v>90</v>
      </c>
      <c r="I8" s="150">
        <v>8.0</v>
      </c>
      <c r="J8" s="149">
        <v>4.0</v>
      </c>
      <c r="K8" s="151">
        <v>8.0</v>
      </c>
      <c r="L8" s="137">
        <f t="shared" si="4"/>
        <v>26</v>
      </c>
      <c r="M8" s="137">
        <f t="shared" si="5"/>
        <v>12</v>
      </c>
      <c r="N8" s="137">
        <f t="shared" si="6"/>
        <v>92.85714286</v>
      </c>
      <c r="O8" s="137">
        <f t="shared" si="7"/>
        <v>100</v>
      </c>
      <c r="P8" s="152">
        <v>8.0</v>
      </c>
      <c r="Q8" s="153">
        <v>3.0</v>
      </c>
      <c r="R8" s="152">
        <v>8.0</v>
      </c>
      <c r="S8" s="137">
        <f t="shared" si="8"/>
        <v>37</v>
      </c>
      <c r="T8" s="137">
        <f t="shared" si="9"/>
        <v>20</v>
      </c>
      <c r="U8" s="137">
        <f t="shared" si="10"/>
        <v>88.0952381</v>
      </c>
      <c r="V8" s="137">
        <f t="shared" si="11"/>
        <v>100</v>
      </c>
      <c r="W8" s="151">
        <v>7.0</v>
      </c>
      <c r="X8" s="139">
        <v>0.0</v>
      </c>
      <c r="Y8" s="57">
        <v>6.0</v>
      </c>
      <c r="Z8" s="140">
        <f t="shared" si="12"/>
        <v>44</v>
      </c>
      <c r="AA8" s="140">
        <f t="shared" si="13"/>
        <v>26</v>
      </c>
      <c r="AB8" s="140">
        <f t="shared" si="14"/>
        <v>86.2745098</v>
      </c>
      <c r="AC8" s="140">
        <f t="shared" si="15"/>
        <v>100</v>
      </c>
      <c r="AD8" s="153">
        <v>17.0</v>
      </c>
      <c r="AE8" s="153">
        <v>2.0</v>
      </c>
      <c r="AF8" s="141">
        <v>10.0</v>
      </c>
      <c r="AG8" s="142">
        <f t="shared" si="16"/>
        <v>63</v>
      </c>
      <c r="AH8" s="142">
        <f t="shared" si="17"/>
        <v>28</v>
      </c>
      <c r="AI8" s="142">
        <f t="shared" si="18"/>
        <v>88.73239437</v>
      </c>
      <c r="AJ8" s="142">
        <f t="shared" si="19"/>
        <v>100</v>
      </c>
      <c r="AK8" s="141">
        <v>5.0</v>
      </c>
      <c r="AL8" s="154">
        <v>2.0</v>
      </c>
      <c r="AM8" s="154">
        <v>12.0</v>
      </c>
      <c r="AN8" s="155">
        <f t="shared" si="20"/>
        <v>70</v>
      </c>
      <c r="AO8" s="155">
        <f t="shared" si="21"/>
        <v>40</v>
      </c>
      <c r="AP8" s="156">
        <f t="shared" si="22"/>
        <v>88.60759494</v>
      </c>
      <c r="AQ8" s="156">
        <f t="shared" si="23"/>
        <v>90.90909091</v>
      </c>
      <c r="AR8" s="144"/>
      <c r="AS8" s="144"/>
      <c r="AT8" s="157"/>
      <c r="AU8" s="146"/>
      <c r="AV8" s="118"/>
      <c r="AW8" s="116"/>
      <c r="AX8" s="157"/>
      <c r="AY8" s="157"/>
      <c r="AZ8" s="116"/>
      <c r="BA8" s="116"/>
      <c r="BB8" s="145"/>
      <c r="BC8" s="145"/>
      <c r="BD8" s="116"/>
      <c r="BE8" s="116"/>
      <c r="BF8" s="145"/>
      <c r="BG8" s="145"/>
      <c r="BH8" s="116"/>
      <c r="BI8" s="116"/>
      <c r="BJ8" s="145"/>
      <c r="BK8" s="145"/>
      <c r="BL8" s="116"/>
      <c r="BM8" s="116"/>
      <c r="BN8" s="145"/>
      <c r="BO8" s="145"/>
      <c r="BP8" s="116"/>
      <c r="BQ8" s="116"/>
      <c r="BR8" s="145"/>
      <c r="BS8" s="145"/>
      <c r="BT8" s="116"/>
      <c r="BU8" s="116"/>
      <c r="BV8" s="145"/>
      <c r="BW8" s="145"/>
      <c r="BX8" s="116"/>
      <c r="BY8" s="116"/>
      <c r="BZ8" s="147"/>
      <c r="CA8" s="147"/>
      <c r="CB8" s="4"/>
    </row>
    <row r="9">
      <c r="A9" s="159">
        <v>4.0</v>
      </c>
      <c r="B9" s="159" t="s">
        <v>20</v>
      </c>
      <c r="C9" s="160">
        <v>13.0</v>
      </c>
      <c r="D9" s="160">
        <v>3.0</v>
      </c>
      <c r="E9" s="125">
        <f t="shared" si="1"/>
        <v>16</v>
      </c>
      <c r="F9" s="160">
        <v>4.0</v>
      </c>
      <c r="G9" s="161">
        <f t="shared" si="2"/>
        <v>20</v>
      </c>
      <c r="H9" s="161">
        <f t="shared" si="3"/>
        <v>100</v>
      </c>
      <c r="I9" s="161">
        <v>7.0</v>
      </c>
      <c r="J9" s="160">
        <v>3.0</v>
      </c>
      <c r="K9" s="162">
        <v>2.0</v>
      </c>
      <c r="L9" s="137">
        <f t="shared" si="4"/>
        <v>26</v>
      </c>
      <c r="M9" s="137">
        <f t="shared" si="5"/>
        <v>6</v>
      </c>
      <c r="N9" s="137">
        <f t="shared" si="6"/>
        <v>92.85714286</v>
      </c>
      <c r="O9" s="137">
        <f t="shared" si="7"/>
        <v>50</v>
      </c>
      <c r="P9" s="163">
        <v>8.0</v>
      </c>
      <c r="Q9" s="164">
        <v>0.0</v>
      </c>
      <c r="R9" s="163">
        <v>6.0</v>
      </c>
      <c r="S9" s="137">
        <f t="shared" si="8"/>
        <v>34</v>
      </c>
      <c r="T9" s="137">
        <f t="shared" si="9"/>
        <v>12</v>
      </c>
      <c r="U9" s="137">
        <f t="shared" si="10"/>
        <v>80.95238095</v>
      </c>
      <c r="V9" s="137">
        <f t="shared" si="11"/>
        <v>60</v>
      </c>
      <c r="W9" s="162">
        <v>6.0</v>
      </c>
      <c r="X9" s="165">
        <v>1.0</v>
      </c>
      <c r="Y9" s="57">
        <v>4.0</v>
      </c>
      <c r="Z9" s="140">
        <f t="shared" si="12"/>
        <v>41</v>
      </c>
      <c r="AA9" s="140">
        <f t="shared" si="13"/>
        <v>16</v>
      </c>
      <c r="AB9" s="140">
        <f t="shared" si="14"/>
        <v>80.39215686</v>
      </c>
      <c r="AC9" s="140">
        <f t="shared" si="15"/>
        <v>61.53846154</v>
      </c>
      <c r="AD9" s="164">
        <v>7.0</v>
      </c>
      <c r="AE9" s="164">
        <v>2.0</v>
      </c>
      <c r="AF9" s="166">
        <v>6.0</v>
      </c>
      <c r="AG9" s="142">
        <f t="shared" si="16"/>
        <v>50</v>
      </c>
      <c r="AH9" s="142">
        <f t="shared" si="17"/>
        <v>18</v>
      </c>
      <c r="AI9" s="142">
        <f t="shared" si="18"/>
        <v>70.42253521</v>
      </c>
      <c r="AJ9" s="142">
        <f t="shared" si="19"/>
        <v>64.28571429</v>
      </c>
      <c r="AK9" s="166">
        <v>5.0</v>
      </c>
      <c r="AL9" s="167">
        <v>3.0</v>
      </c>
      <c r="AM9" s="167">
        <v>14.0</v>
      </c>
      <c r="AN9" s="155">
        <f t="shared" si="20"/>
        <v>58</v>
      </c>
      <c r="AO9" s="155">
        <f t="shared" si="21"/>
        <v>32</v>
      </c>
      <c r="AP9" s="158">
        <f t="shared" si="22"/>
        <v>73.41772152</v>
      </c>
      <c r="AQ9" s="158">
        <f t="shared" si="23"/>
        <v>72.72727273</v>
      </c>
      <c r="AR9" s="144"/>
      <c r="AS9" s="144"/>
      <c r="AT9" s="157"/>
      <c r="AU9" s="146"/>
      <c r="AV9" s="118"/>
      <c r="AW9" s="116"/>
      <c r="AX9" s="157"/>
      <c r="AY9" s="157"/>
      <c r="AZ9" s="116"/>
      <c r="BA9" s="116"/>
      <c r="BB9" s="145"/>
      <c r="BC9" s="145"/>
      <c r="BD9" s="116"/>
      <c r="BE9" s="116"/>
      <c r="BF9" s="168"/>
      <c r="BG9" s="168"/>
      <c r="BH9" s="169"/>
      <c r="BI9" s="169"/>
      <c r="BJ9" s="168"/>
      <c r="BK9" s="168"/>
      <c r="BL9" s="169"/>
      <c r="BM9" s="169"/>
      <c r="BN9" s="168"/>
      <c r="BO9" s="168"/>
      <c r="BP9" s="169"/>
      <c r="BQ9" s="169"/>
      <c r="BR9" s="168"/>
      <c r="BS9" s="168"/>
      <c r="BT9" s="169"/>
      <c r="BU9" s="169"/>
      <c r="BV9" s="168"/>
      <c r="BW9" s="168"/>
      <c r="BX9" s="169"/>
      <c r="BY9" s="169"/>
      <c r="BZ9" s="170"/>
      <c r="CA9" s="170"/>
      <c r="CB9" s="171"/>
    </row>
    <row r="10">
      <c r="A10" s="172">
        <v>5.0</v>
      </c>
      <c r="B10" s="148" t="s">
        <v>21</v>
      </c>
      <c r="C10" s="149">
        <v>13.0</v>
      </c>
      <c r="D10" s="149">
        <v>3.0</v>
      </c>
      <c r="E10" s="125">
        <f t="shared" si="1"/>
        <v>16</v>
      </c>
      <c r="F10" s="173">
        <v>2.0</v>
      </c>
      <c r="G10" s="150">
        <f t="shared" si="2"/>
        <v>18</v>
      </c>
      <c r="H10" s="150">
        <f t="shared" si="3"/>
        <v>90</v>
      </c>
      <c r="I10" s="150">
        <v>7.0</v>
      </c>
      <c r="J10" s="149">
        <v>4.0</v>
      </c>
      <c r="K10" s="174">
        <v>8.0</v>
      </c>
      <c r="L10" s="137">
        <f t="shared" si="4"/>
        <v>27</v>
      </c>
      <c r="M10" s="137">
        <f t="shared" si="5"/>
        <v>10</v>
      </c>
      <c r="N10" s="137">
        <f t="shared" si="6"/>
        <v>96.42857143</v>
      </c>
      <c r="O10" s="137">
        <f t="shared" si="7"/>
        <v>83.33333333</v>
      </c>
      <c r="P10" s="175">
        <v>8.0</v>
      </c>
      <c r="Q10" s="176">
        <v>3.0</v>
      </c>
      <c r="R10" s="152">
        <v>8.0</v>
      </c>
      <c r="S10" s="137">
        <f t="shared" si="8"/>
        <v>38</v>
      </c>
      <c r="T10" s="137">
        <f t="shared" si="9"/>
        <v>18</v>
      </c>
      <c r="U10" s="137">
        <f t="shared" si="10"/>
        <v>90.47619048</v>
      </c>
      <c r="V10" s="137">
        <f t="shared" si="11"/>
        <v>90</v>
      </c>
      <c r="W10" s="174">
        <v>7.0</v>
      </c>
      <c r="X10" s="177">
        <v>1.0</v>
      </c>
      <c r="Y10" s="57">
        <v>6.0</v>
      </c>
      <c r="Z10" s="140">
        <f t="shared" si="12"/>
        <v>46</v>
      </c>
      <c r="AA10" s="140">
        <f t="shared" si="13"/>
        <v>24</v>
      </c>
      <c r="AB10" s="140">
        <f t="shared" si="14"/>
        <v>90.19607843</v>
      </c>
      <c r="AC10" s="140">
        <f t="shared" si="15"/>
        <v>92.30769231</v>
      </c>
      <c r="AD10" s="176">
        <v>12.0</v>
      </c>
      <c r="AE10" s="176">
        <v>2.0</v>
      </c>
      <c r="AF10" s="178">
        <v>8.0</v>
      </c>
      <c r="AG10" s="142">
        <f t="shared" si="16"/>
        <v>60</v>
      </c>
      <c r="AH10" s="142">
        <f t="shared" si="17"/>
        <v>26</v>
      </c>
      <c r="AI10" s="142">
        <f t="shared" si="18"/>
        <v>84.50704225</v>
      </c>
      <c r="AJ10" s="142">
        <f t="shared" si="19"/>
        <v>92.85714286</v>
      </c>
      <c r="AK10" s="178">
        <v>5.0</v>
      </c>
      <c r="AL10" s="154">
        <v>3.0</v>
      </c>
      <c r="AM10" s="154">
        <v>14.0</v>
      </c>
      <c r="AN10" s="155">
        <f t="shared" si="20"/>
        <v>68</v>
      </c>
      <c r="AO10" s="155">
        <f t="shared" si="21"/>
        <v>40</v>
      </c>
      <c r="AP10" s="156">
        <f t="shared" si="22"/>
        <v>86.07594937</v>
      </c>
      <c r="AQ10" s="156">
        <f t="shared" si="23"/>
        <v>90.90909091</v>
      </c>
      <c r="AR10" s="144"/>
      <c r="AS10" s="144"/>
      <c r="AT10" s="157"/>
      <c r="AU10" s="146"/>
      <c r="AV10" s="118"/>
      <c r="AW10" s="116"/>
      <c r="AX10" s="157"/>
      <c r="AY10" s="157"/>
      <c r="AZ10" s="116"/>
      <c r="BA10" s="116"/>
      <c r="BB10" s="145"/>
      <c r="BC10" s="145"/>
      <c r="BD10" s="116"/>
      <c r="BE10" s="116"/>
      <c r="BF10" s="145"/>
      <c r="BG10" s="145"/>
      <c r="BH10" s="116"/>
      <c r="BI10" s="116"/>
      <c r="BJ10" s="145"/>
      <c r="BK10" s="145"/>
      <c r="BL10" s="116"/>
      <c r="BM10" s="116"/>
      <c r="BN10" s="145"/>
      <c r="BO10" s="145"/>
      <c r="BP10" s="116"/>
      <c r="BQ10" s="116"/>
      <c r="BR10" s="145"/>
      <c r="BS10" s="145"/>
      <c r="BT10" s="116"/>
      <c r="BU10" s="116"/>
      <c r="BV10" s="145"/>
      <c r="BW10" s="145"/>
      <c r="BX10" s="116"/>
      <c r="BY10" s="116"/>
      <c r="BZ10" s="147"/>
      <c r="CA10" s="147"/>
      <c r="CB10" s="4"/>
    </row>
    <row r="11">
      <c r="A11" s="148">
        <v>6.0</v>
      </c>
      <c r="B11" s="148" t="s">
        <v>22</v>
      </c>
      <c r="C11" s="149">
        <v>12.0</v>
      </c>
      <c r="D11" s="149">
        <v>2.0</v>
      </c>
      <c r="E11" s="125">
        <f t="shared" si="1"/>
        <v>14</v>
      </c>
      <c r="F11" s="149">
        <v>2.0</v>
      </c>
      <c r="G11" s="150">
        <f t="shared" si="2"/>
        <v>16</v>
      </c>
      <c r="H11" s="150">
        <f t="shared" si="3"/>
        <v>80</v>
      </c>
      <c r="I11" s="150">
        <v>5.0</v>
      </c>
      <c r="J11" s="149">
        <v>3.0</v>
      </c>
      <c r="K11" s="151">
        <v>8.0</v>
      </c>
      <c r="L11" s="137">
        <f t="shared" si="4"/>
        <v>22</v>
      </c>
      <c r="M11" s="137">
        <f t="shared" si="5"/>
        <v>10</v>
      </c>
      <c r="N11" s="137">
        <f t="shared" si="6"/>
        <v>78.57142857</v>
      </c>
      <c r="O11" s="137">
        <f t="shared" si="7"/>
        <v>83.33333333</v>
      </c>
      <c r="P11" s="152">
        <v>11.0</v>
      </c>
      <c r="Q11" s="153">
        <v>2.0</v>
      </c>
      <c r="R11" s="152">
        <v>4.0</v>
      </c>
      <c r="S11" s="137">
        <f t="shared" si="8"/>
        <v>35</v>
      </c>
      <c r="T11" s="137">
        <f t="shared" si="9"/>
        <v>14</v>
      </c>
      <c r="U11" s="137">
        <f t="shared" si="10"/>
        <v>83.33333333</v>
      </c>
      <c r="V11" s="137">
        <f t="shared" si="11"/>
        <v>70</v>
      </c>
      <c r="W11" s="151">
        <v>7.0</v>
      </c>
      <c r="X11" s="139">
        <v>1.0</v>
      </c>
      <c r="Y11" s="57">
        <v>6.0</v>
      </c>
      <c r="Z11" s="140">
        <f t="shared" si="12"/>
        <v>43</v>
      </c>
      <c r="AA11" s="140">
        <f t="shared" si="13"/>
        <v>20</v>
      </c>
      <c r="AB11" s="140">
        <f t="shared" si="14"/>
        <v>84.31372549</v>
      </c>
      <c r="AC11" s="140">
        <f t="shared" si="15"/>
        <v>76.92307692</v>
      </c>
      <c r="AD11" s="153">
        <v>17.0</v>
      </c>
      <c r="AE11" s="153">
        <v>2.0</v>
      </c>
      <c r="AF11" s="141">
        <v>8.0</v>
      </c>
      <c r="AG11" s="142">
        <f t="shared" si="16"/>
        <v>62</v>
      </c>
      <c r="AH11" s="142">
        <f t="shared" si="17"/>
        <v>22</v>
      </c>
      <c r="AI11" s="142">
        <f t="shared" si="18"/>
        <v>87.32394366</v>
      </c>
      <c r="AJ11" s="142">
        <f t="shared" si="19"/>
        <v>78.57142857</v>
      </c>
      <c r="AK11" s="141">
        <v>4.0</v>
      </c>
      <c r="AL11" s="154">
        <v>1.0</v>
      </c>
      <c r="AM11" s="154">
        <v>8.0</v>
      </c>
      <c r="AN11" s="155">
        <f t="shared" si="20"/>
        <v>67</v>
      </c>
      <c r="AO11" s="155">
        <f t="shared" si="21"/>
        <v>30</v>
      </c>
      <c r="AP11" s="156">
        <f t="shared" si="22"/>
        <v>84.81012658</v>
      </c>
      <c r="AQ11" s="158">
        <f t="shared" si="23"/>
        <v>68.18181818</v>
      </c>
      <c r="AR11" s="144"/>
      <c r="AS11" s="144"/>
      <c r="AT11" s="157"/>
      <c r="AU11" s="146"/>
      <c r="AV11" s="118"/>
      <c r="AW11" s="116"/>
      <c r="AX11" s="157"/>
      <c r="AY11" s="157"/>
      <c r="AZ11" s="116"/>
      <c r="BA11" s="116"/>
      <c r="BB11" s="145"/>
      <c r="BC11" s="145"/>
      <c r="BD11" s="116"/>
      <c r="BE11" s="116"/>
      <c r="BF11" s="145"/>
      <c r="BG11" s="145"/>
      <c r="BH11" s="116"/>
      <c r="BI11" s="116"/>
      <c r="BJ11" s="145"/>
      <c r="BK11" s="145"/>
      <c r="BL11" s="116"/>
      <c r="BM11" s="116"/>
      <c r="BN11" s="145"/>
      <c r="BO11" s="145"/>
      <c r="BP11" s="116"/>
      <c r="BQ11" s="116"/>
      <c r="BR11" s="145"/>
      <c r="BS11" s="145"/>
      <c r="BT11" s="116"/>
      <c r="BU11" s="116"/>
      <c r="BV11" s="145"/>
      <c r="BW11" s="145"/>
      <c r="BX11" s="116"/>
      <c r="BY11" s="116"/>
      <c r="BZ11" s="147"/>
      <c r="CA11" s="147"/>
      <c r="CB11" s="4"/>
    </row>
    <row r="12">
      <c r="A12" s="148">
        <v>7.0</v>
      </c>
      <c r="B12" s="148" t="s">
        <v>23</v>
      </c>
      <c r="C12" s="149">
        <v>12.0</v>
      </c>
      <c r="D12" s="149">
        <v>3.0</v>
      </c>
      <c r="E12" s="125">
        <f t="shared" si="1"/>
        <v>15</v>
      </c>
      <c r="F12" s="149">
        <v>2.0</v>
      </c>
      <c r="G12" s="150">
        <f t="shared" si="2"/>
        <v>17</v>
      </c>
      <c r="H12" s="150">
        <f t="shared" si="3"/>
        <v>85</v>
      </c>
      <c r="I12" s="150">
        <v>7.0</v>
      </c>
      <c r="J12" s="149">
        <v>3.0</v>
      </c>
      <c r="K12" s="151">
        <v>6.0</v>
      </c>
      <c r="L12" s="137">
        <f t="shared" si="4"/>
        <v>25</v>
      </c>
      <c r="M12" s="137">
        <f t="shared" si="5"/>
        <v>8</v>
      </c>
      <c r="N12" s="137">
        <f t="shared" si="6"/>
        <v>89.28571429</v>
      </c>
      <c r="O12" s="137">
        <f t="shared" si="7"/>
        <v>66.66666667</v>
      </c>
      <c r="P12" s="152">
        <v>11.0</v>
      </c>
      <c r="Q12" s="153">
        <v>3.0</v>
      </c>
      <c r="R12" s="152">
        <v>8.0</v>
      </c>
      <c r="S12" s="137">
        <f t="shared" si="8"/>
        <v>39</v>
      </c>
      <c r="T12" s="137">
        <f t="shared" si="9"/>
        <v>16</v>
      </c>
      <c r="U12" s="137">
        <f t="shared" si="10"/>
        <v>92.85714286</v>
      </c>
      <c r="V12" s="137">
        <f t="shared" si="11"/>
        <v>80</v>
      </c>
      <c r="W12" s="151">
        <v>6.0</v>
      </c>
      <c r="X12" s="139">
        <v>1.0</v>
      </c>
      <c r="Y12" s="57">
        <v>4.0</v>
      </c>
      <c r="Z12" s="140">
        <f t="shared" si="12"/>
        <v>46</v>
      </c>
      <c r="AA12" s="140">
        <f t="shared" si="13"/>
        <v>20</v>
      </c>
      <c r="AB12" s="140">
        <f t="shared" si="14"/>
        <v>90.19607843</v>
      </c>
      <c r="AC12" s="140">
        <f t="shared" si="15"/>
        <v>76.92307692</v>
      </c>
      <c r="AD12" s="153">
        <v>18.0</v>
      </c>
      <c r="AE12" s="153">
        <v>2.0</v>
      </c>
      <c r="AF12" s="141">
        <v>10.0</v>
      </c>
      <c r="AG12" s="142">
        <f t="shared" si="16"/>
        <v>66</v>
      </c>
      <c r="AH12" s="142">
        <f t="shared" si="17"/>
        <v>22</v>
      </c>
      <c r="AI12" s="142">
        <f t="shared" si="18"/>
        <v>92.95774648</v>
      </c>
      <c r="AJ12" s="142">
        <f t="shared" si="19"/>
        <v>78.57142857</v>
      </c>
      <c r="AK12" s="141">
        <v>5.0</v>
      </c>
      <c r="AL12" s="154">
        <v>3.0</v>
      </c>
      <c r="AM12" s="154">
        <v>14.0</v>
      </c>
      <c r="AN12" s="155">
        <f t="shared" si="20"/>
        <v>74</v>
      </c>
      <c r="AO12" s="155">
        <f t="shared" si="21"/>
        <v>36</v>
      </c>
      <c r="AP12" s="156">
        <f t="shared" si="22"/>
        <v>93.67088608</v>
      </c>
      <c r="AQ12" s="156">
        <f t="shared" si="23"/>
        <v>81.81818182</v>
      </c>
      <c r="AR12" s="144"/>
      <c r="AS12" s="144"/>
      <c r="AT12" s="157"/>
      <c r="AU12" s="146"/>
      <c r="AV12" s="118"/>
      <c r="AW12" s="116"/>
      <c r="AX12" s="157"/>
      <c r="AY12" s="157"/>
      <c r="AZ12" s="116"/>
      <c r="BA12" s="116"/>
      <c r="BB12" s="145"/>
      <c r="BC12" s="145"/>
      <c r="BD12" s="116"/>
      <c r="BE12" s="116"/>
      <c r="BF12" s="145"/>
      <c r="BG12" s="145"/>
      <c r="BH12" s="116"/>
      <c r="BI12" s="116"/>
      <c r="BJ12" s="145"/>
      <c r="BK12" s="145"/>
      <c r="BL12" s="116"/>
      <c r="BM12" s="116"/>
      <c r="BN12" s="145"/>
      <c r="BO12" s="145"/>
      <c r="BP12" s="116"/>
      <c r="BQ12" s="116"/>
      <c r="BR12" s="145"/>
      <c r="BS12" s="145"/>
      <c r="BT12" s="116"/>
      <c r="BU12" s="116"/>
      <c r="BV12" s="145"/>
      <c r="BW12" s="145"/>
      <c r="BX12" s="116"/>
      <c r="BY12" s="116"/>
      <c r="BZ12" s="147"/>
      <c r="CA12" s="147"/>
      <c r="CB12" s="4"/>
    </row>
    <row r="13">
      <c r="A13" s="159">
        <v>8.0</v>
      </c>
      <c r="B13" s="159" t="s">
        <v>24</v>
      </c>
      <c r="C13" s="160">
        <v>7.0</v>
      </c>
      <c r="D13" s="160">
        <v>2.0</v>
      </c>
      <c r="E13" s="125">
        <f t="shared" si="1"/>
        <v>9</v>
      </c>
      <c r="F13" s="160">
        <v>2.0</v>
      </c>
      <c r="G13" s="161">
        <f t="shared" si="2"/>
        <v>11</v>
      </c>
      <c r="H13" s="161">
        <f t="shared" si="3"/>
        <v>55</v>
      </c>
      <c r="I13" s="161">
        <v>6.0</v>
      </c>
      <c r="J13" s="160">
        <v>3.0</v>
      </c>
      <c r="K13" s="162">
        <v>6.0</v>
      </c>
      <c r="L13" s="137">
        <f t="shared" si="4"/>
        <v>18</v>
      </c>
      <c r="M13" s="137">
        <f t="shared" si="5"/>
        <v>8</v>
      </c>
      <c r="N13" s="137">
        <f t="shared" si="6"/>
        <v>64.28571429</v>
      </c>
      <c r="O13" s="137">
        <f t="shared" si="7"/>
        <v>66.66666667</v>
      </c>
      <c r="P13" s="163">
        <v>7.0</v>
      </c>
      <c r="Q13" s="164">
        <v>2.0</v>
      </c>
      <c r="R13" s="163">
        <v>6.0</v>
      </c>
      <c r="S13" s="137">
        <f t="shared" si="8"/>
        <v>27</v>
      </c>
      <c r="T13" s="137">
        <f t="shared" si="9"/>
        <v>14</v>
      </c>
      <c r="U13" s="137">
        <f t="shared" si="10"/>
        <v>64.28571429</v>
      </c>
      <c r="V13" s="137">
        <f t="shared" si="11"/>
        <v>70</v>
      </c>
      <c r="W13" s="162">
        <v>8.0</v>
      </c>
      <c r="X13" s="165">
        <v>1.0</v>
      </c>
      <c r="Y13" s="57">
        <v>6.0</v>
      </c>
      <c r="Z13" s="140">
        <f t="shared" si="12"/>
        <v>36</v>
      </c>
      <c r="AA13" s="140">
        <f t="shared" si="13"/>
        <v>20</v>
      </c>
      <c r="AB13" s="140">
        <f t="shared" si="14"/>
        <v>70.58823529</v>
      </c>
      <c r="AC13" s="140">
        <f t="shared" si="15"/>
        <v>76.92307692</v>
      </c>
      <c r="AD13" s="164">
        <v>5.0</v>
      </c>
      <c r="AE13" s="164">
        <v>2.0</v>
      </c>
      <c r="AF13" s="166">
        <v>6.0</v>
      </c>
      <c r="AG13" s="142">
        <f t="shared" si="16"/>
        <v>43</v>
      </c>
      <c r="AH13" s="142">
        <f t="shared" si="17"/>
        <v>22</v>
      </c>
      <c r="AI13" s="142">
        <f t="shared" si="18"/>
        <v>60.56338028</v>
      </c>
      <c r="AJ13" s="142">
        <f t="shared" si="19"/>
        <v>78.57142857</v>
      </c>
      <c r="AK13" s="166">
        <v>5.0</v>
      </c>
      <c r="AL13" s="167">
        <v>3.0</v>
      </c>
      <c r="AM13" s="167">
        <v>14.0</v>
      </c>
      <c r="AN13" s="155">
        <f t="shared" si="20"/>
        <v>51</v>
      </c>
      <c r="AO13" s="155">
        <f t="shared" si="21"/>
        <v>36</v>
      </c>
      <c r="AP13" s="158">
        <f t="shared" si="22"/>
        <v>64.55696203</v>
      </c>
      <c r="AQ13" s="156">
        <f t="shared" si="23"/>
        <v>81.81818182</v>
      </c>
      <c r="AR13" s="144"/>
      <c r="AS13" s="144"/>
      <c r="AT13" s="157"/>
      <c r="AU13" s="146"/>
      <c r="AV13" s="118"/>
      <c r="AW13" s="116"/>
      <c r="AX13" s="157"/>
      <c r="AY13" s="157"/>
      <c r="AZ13" s="116"/>
      <c r="BA13" s="116"/>
      <c r="BB13" s="145"/>
      <c r="BC13" s="145"/>
      <c r="BD13" s="116"/>
      <c r="BE13" s="116"/>
      <c r="BF13" s="168"/>
      <c r="BG13" s="168"/>
      <c r="BH13" s="169"/>
      <c r="BI13" s="169"/>
      <c r="BJ13" s="168"/>
      <c r="BK13" s="168"/>
      <c r="BL13" s="169"/>
      <c r="BM13" s="169"/>
      <c r="BN13" s="168"/>
      <c r="BO13" s="168"/>
      <c r="BP13" s="169"/>
      <c r="BQ13" s="169"/>
      <c r="BR13" s="168"/>
      <c r="BS13" s="168"/>
      <c r="BT13" s="169"/>
      <c r="BU13" s="169"/>
      <c r="BV13" s="168"/>
      <c r="BW13" s="168"/>
      <c r="BX13" s="169"/>
      <c r="BY13" s="169"/>
      <c r="BZ13" s="170"/>
      <c r="CA13" s="170"/>
      <c r="CB13" s="171"/>
    </row>
    <row r="14">
      <c r="A14" s="148">
        <v>9.0</v>
      </c>
      <c r="B14" s="148" t="s">
        <v>25</v>
      </c>
      <c r="C14" s="149">
        <v>13.0</v>
      </c>
      <c r="D14" s="149">
        <v>2.0</v>
      </c>
      <c r="E14" s="125">
        <f t="shared" si="1"/>
        <v>15</v>
      </c>
      <c r="F14" s="149">
        <v>4.0</v>
      </c>
      <c r="G14" s="150">
        <f t="shared" si="2"/>
        <v>19</v>
      </c>
      <c r="H14" s="150">
        <f t="shared" si="3"/>
        <v>95</v>
      </c>
      <c r="I14" s="150">
        <v>8.0</v>
      </c>
      <c r="J14" s="149">
        <v>4.0</v>
      </c>
      <c r="K14" s="151">
        <v>8.0</v>
      </c>
      <c r="L14" s="137">
        <f t="shared" si="4"/>
        <v>27</v>
      </c>
      <c r="M14" s="137">
        <f t="shared" si="5"/>
        <v>12</v>
      </c>
      <c r="N14" s="137">
        <f t="shared" si="6"/>
        <v>96.42857143</v>
      </c>
      <c r="O14" s="137">
        <f t="shared" si="7"/>
        <v>100</v>
      </c>
      <c r="P14" s="152">
        <v>8.0</v>
      </c>
      <c r="Q14" s="153">
        <v>3.0</v>
      </c>
      <c r="R14" s="152">
        <v>8.0</v>
      </c>
      <c r="S14" s="137">
        <f t="shared" si="8"/>
        <v>38</v>
      </c>
      <c r="T14" s="137">
        <f t="shared" si="9"/>
        <v>20</v>
      </c>
      <c r="U14" s="137">
        <f t="shared" si="10"/>
        <v>90.47619048</v>
      </c>
      <c r="V14" s="137">
        <f t="shared" si="11"/>
        <v>100</v>
      </c>
      <c r="W14" s="151">
        <v>8.0</v>
      </c>
      <c r="X14" s="139">
        <v>1.0</v>
      </c>
      <c r="Y14" s="57">
        <v>6.0</v>
      </c>
      <c r="Z14" s="140">
        <f t="shared" si="12"/>
        <v>47</v>
      </c>
      <c r="AA14" s="140">
        <f t="shared" si="13"/>
        <v>26</v>
      </c>
      <c r="AB14" s="140">
        <f t="shared" si="14"/>
        <v>92.15686275</v>
      </c>
      <c r="AC14" s="140">
        <f t="shared" si="15"/>
        <v>100</v>
      </c>
      <c r="AD14" s="153">
        <v>18.0</v>
      </c>
      <c r="AE14" s="153">
        <v>2.0</v>
      </c>
      <c r="AF14" s="141">
        <v>10.0</v>
      </c>
      <c r="AG14" s="142">
        <f t="shared" si="16"/>
        <v>67</v>
      </c>
      <c r="AH14" s="142">
        <f t="shared" si="17"/>
        <v>28</v>
      </c>
      <c r="AI14" s="142">
        <f t="shared" si="18"/>
        <v>94.36619718</v>
      </c>
      <c r="AJ14" s="142">
        <f t="shared" si="19"/>
        <v>100</v>
      </c>
      <c r="AK14" s="141">
        <v>5.0</v>
      </c>
      <c r="AL14" s="154">
        <v>3.0</v>
      </c>
      <c r="AM14" s="154">
        <v>14.0</v>
      </c>
      <c r="AN14" s="155">
        <f t="shared" si="20"/>
        <v>75</v>
      </c>
      <c r="AO14" s="155">
        <f t="shared" si="21"/>
        <v>42</v>
      </c>
      <c r="AP14" s="156">
        <f t="shared" si="22"/>
        <v>94.93670886</v>
      </c>
      <c r="AQ14" s="156">
        <f t="shared" si="23"/>
        <v>95.45454545</v>
      </c>
      <c r="AR14" s="144"/>
      <c r="AS14" s="144"/>
      <c r="AT14" s="157"/>
      <c r="AU14" s="146"/>
      <c r="AV14" s="118"/>
      <c r="AW14" s="116"/>
      <c r="AX14" s="157"/>
      <c r="AY14" s="157"/>
      <c r="AZ14" s="116"/>
      <c r="BA14" s="116"/>
      <c r="BB14" s="145"/>
      <c r="BC14" s="145"/>
      <c r="BD14" s="116"/>
      <c r="BE14" s="116"/>
      <c r="BF14" s="145"/>
      <c r="BG14" s="145"/>
      <c r="BH14" s="116"/>
      <c r="BI14" s="116"/>
      <c r="BJ14" s="145"/>
      <c r="BK14" s="145"/>
      <c r="BL14" s="116"/>
      <c r="BM14" s="116"/>
      <c r="BN14" s="145"/>
      <c r="BO14" s="145"/>
      <c r="BP14" s="116"/>
      <c r="BQ14" s="116"/>
      <c r="BR14" s="145"/>
      <c r="BS14" s="145"/>
      <c r="BT14" s="116"/>
      <c r="BU14" s="116"/>
      <c r="BV14" s="145"/>
      <c r="BW14" s="145"/>
      <c r="BX14" s="116"/>
      <c r="BY14" s="116"/>
      <c r="BZ14" s="147"/>
      <c r="CA14" s="147"/>
      <c r="CB14" s="4"/>
    </row>
    <row r="15">
      <c r="A15" s="148">
        <v>10.0</v>
      </c>
      <c r="B15" s="148" t="s">
        <v>26</v>
      </c>
      <c r="C15" s="149">
        <v>6.0</v>
      </c>
      <c r="D15" s="149">
        <v>3.0</v>
      </c>
      <c r="E15" s="125">
        <f t="shared" si="1"/>
        <v>9</v>
      </c>
      <c r="F15" s="149">
        <v>4.0</v>
      </c>
      <c r="G15" s="150">
        <f t="shared" si="2"/>
        <v>13</v>
      </c>
      <c r="H15" s="161">
        <f t="shared" si="3"/>
        <v>65</v>
      </c>
      <c r="I15" s="150">
        <v>8.0</v>
      </c>
      <c r="J15" s="149">
        <v>4.0</v>
      </c>
      <c r="K15" s="151">
        <v>8.0</v>
      </c>
      <c r="L15" s="137">
        <f t="shared" si="4"/>
        <v>21</v>
      </c>
      <c r="M15" s="137">
        <f t="shared" si="5"/>
        <v>12</v>
      </c>
      <c r="N15" s="137">
        <f t="shared" si="6"/>
        <v>75</v>
      </c>
      <c r="O15" s="137">
        <f t="shared" si="7"/>
        <v>100</v>
      </c>
      <c r="P15" s="152">
        <v>8.0</v>
      </c>
      <c r="Q15" s="153">
        <v>3.0</v>
      </c>
      <c r="R15" s="152">
        <v>8.0</v>
      </c>
      <c r="S15" s="137">
        <f t="shared" si="8"/>
        <v>32</v>
      </c>
      <c r="T15" s="137">
        <f t="shared" si="9"/>
        <v>20</v>
      </c>
      <c r="U15" s="137">
        <f t="shared" si="10"/>
        <v>76.19047619</v>
      </c>
      <c r="V15" s="137">
        <f t="shared" si="11"/>
        <v>100</v>
      </c>
      <c r="W15" s="151">
        <v>8.0</v>
      </c>
      <c r="X15" s="139">
        <v>0.0</v>
      </c>
      <c r="Y15" s="57">
        <v>4.0</v>
      </c>
      <c r="Z15" s="140">
        <f t="shared" si="12"/>
        <v>40</v>
      </c>
      <c r="AA15" s="140">
        <f t="shared" si="13"/>
        <v>24</v>
      </c>
      <c r="AB15" s="140">
        <f t="shared" si="14"/>
        <v>78.43137255</v>
      </c>
      <c r="AC15" s="140">
        <f t="shared" si="15"/>
        <v>92.30769231</v>
      </c>
      <c r="AD15" s="153">
        <v>16.0</v>
      </c>
      <c r="AE15" s="153">
        <v>2.0</v>
      </c>
      <c r="AF15" s="141">
        <v>8.0</v>
      </c>
      <c r="AG15" s="142">
        <f t="shared" si="16"/>
        <v>58</v>
      </c>
      <c r="AH15" s="142">
        <f t="shared" si="17"/>
        <v>26</v>
      </c>
      <c r="AI15" s="142">
        <f t="shared" si="18"/>
        <v>81.69014085</v>
      </c>
      <c r="AJ15" s="142">
        <f t="shared" si="19"/>
        <v>92.85714286</v>
      </c>
      <c r="AK15" s="141">
        <v>5.0</v>
      </c>
      <c r="AL15" s="154">
        <v>2.0</v>
      </c>
      <c r="AM15" s="154">
        <v>12.0</v>
      </c>
      <c r="AN15" s="155">
        <f t="shared" si="20"/>
        <v>65</v>
      </c>
      <c r="AO15" s="155">
        <f t="shared" si="21"/>
        <v>38</v>
      </c>
      <c r="AP15" s="156">
        <f t="shared" si="22"/>
        <v>82.27848101</v>
      </c>
      <c r="AQ15" s="156">
        <f t="shared" si="23"/>
        <v>86.36363636</v>
      </c>
      <c r="AR15" s="144"/>
      <c r="AS15" s="144"/>
      <c r="AT15" s="157"/>
      <c r="AU15" s="146"/>
      <c r="AV15" s="118"/>
      <c r="AW15" s="116"/>
      <c r="AX15" s="157"/>
      <c r="AY15" s="157"/>
      <c r="AZ15" s="116"/>
      <c r="BA15" s="116"/>
      <c r="BB15" s="145"/>
      <c r="BC15" s="145"/>
      <c r="BD15" s="116"/>
      <c r="BE15" s="116"/>
      <c r="BF15" s="145"/>
      <c r="BG15" s="145"/>
      <c r="BH15" s="116"/>
      <c r="BI15" s="116"/>
      <c r="BJ15" s="145"/>
      <c r="BK15" s="145"/>
      <c r="BL15" s="116"/>
      <c r="BM15" s="116"/>
      <c r="BN15" s="145"/>
      <c r="BO15" s="145"/>
      <c r="BP15" s="116"/>
      <c r="BQ15" s="116"/>
      <c r="BR15" s="145"/>
      <c r="BS15" s="145"/>
      <c r="BT15" s="116"/>
      <c r="BU15" s="116"/>
      <c r="BV15" s="145"/>
      <c r="BW15" s="145"/>
      <c r="BX15" s="116"/>
      <c r="BY15" s="116"/>
      <c r="BZ15" s="147"/>
      <c r="CA15" s="147"/>
      <c r="CB15" s="4"/>
    </row>
    <row r="16">
      <c r="A16" s="148">
        <v>11.0</v>
      </c>
      <c r="B16" s="148" t="s">
        <v>27</v>
      </c>
      <c r="C16" s="149">
        <v>10.0</v>
      </c>
      <c r="D16" s="149">
        <v>2.0</v>
      </c>
      <c r="E16" s="125">
        <f t="shared" si="1"/>
        <v>12</v>
      </c>
      <c r="F16" s="149">
        <v>4.0</v>
      </c>
      <c r="G16" s="150">
        <f t="shared" si="2"/>
        <v>16</v>
      </c>
      <c r="H16" s="150">
        <f t="shared" si="3"/>
        <v>80</v>
      </c>
      <c r="I16" s="150">
        <v>6.0</v>
      </c>
      <c r="J16" s="149">
        <v>2.0</v>
      </c>
      <c r="K16" s="151">
        <v>4.0</v>
      </c>
      <c r="L16" s="137">
        <f t="shared" si="4"/>
        <v>20</v>
      </c>
      <c r="M16" s="137">
        <f t="shared" si="5"/>
        <v>8</v>
      </c>
      <c r="N16" s="137">
        <f t="shared" si="6"/>
        <v>71.42857143</v>
      </c>
      <c r="O16" s="137">
        <f t="shared" si="7"/>
        <v>66.66666667</v>
      </c>
      <c r="P16" s="152">
        <v>11.0</v>
      </c>
      <c r="Q16" s="153">
        <v>2.0</v>
      </c>
      <c r="R16" s="152">
        <v>6.0</v>
      </c>
      <c r="S16" s="137">
        <f t="shared" si="8"/>
        <v>33</v>
      </c>
      <c r="T16" s="137">
        <f t="shared" si="9"/>
        <v>14</v>
      </c>
      <c r="U16" s="137">
        <f t="shared" si="10"/>
        <v>78.57142857</v>
      </c>
      <c r="V16" s="137">
        <f t="shared" si="11"/>
        <v>70</v>
      </c>
      <c r="W16" s="151">
        <v>6.0</v>
      </c>
      <c r="X16" s="139">
        <v>1.0</v>
      </c>
      <c r="Y16" s="57">
        <v>6.0</v>
      </c>
      <c r="Z16" s="140">
        <f t="shared" si="12"/>
        <v>40</v>
      </c>
      <c r="AA16" s="140">
        <f t="shared" si="13"/>
        <v>20</v>
      </c>
      <c r="AB16" s="140">
        <f t="shared" si="14"/>
        <v>78.43137255</v>
      </c>
      <c r="AC16" s="140">
        <f t="shared" si="15"/>
        <v>76.92307692</v>
      </c>
      <c r="AD16" s="153">
        <v>18.0</v>
      </c>
      <c r="AE16" s="153">
        <v>2.0</v>
      </c>
      <c r="AF16" s="141">
        <v>10.0</v>
      </c>
      <c r="AG16" s="142">
        <f t="shared" si="16"/>
        <v>60</v>
      </c>
      <c r="AH16" s="142">
        <f t="shared" si="17"/>
        <v>22</v>
      </c>
      <c r="AI16" s="142">
        <f t="shared" si="18"/>
        <v>84.50704225</v>
      </c>
      <c r="AJ16" s="142">
        <f t="shared" si="19"/>
        <v>78.57142857</v>
      </c>
      <c r="AK16" s="141">
        <v>5.0</v>
      </c>
      <c r="AL16" s="154">
        <v>3.0</v>
      </c>
      <c r="AM16" s="154">
        <v>14.0</v>
      </c>
      <c r="AN16" s="155">
        <f t="shared" si="20"/>
        <v>68</v>
      </c>
      <c r="AO16" s="155">
        <f t="shared" si="21"/>
        <v>36</v>
      </c>
      <c r="AP16" s="156">
        <f t="shared" si="22"/>
        <v>86.07594937</v>
      </c>
      <c r="AQ16" s="156">
        <f t="shared" si="23"/>
        <v>81.81818182</v>
      </c>
      <c r="AR16" s="144"/>
      <c r="AS16" s="144"/>
      <c r="AT16" s="157"/>
      <c r="AU16" s="146"/>
      <c r="AV16" s="118"/>
      <c r="AW16" s="116"/>
      <c r="AX16" s="157"/>
      <c r="AY16" s="157"/>
      <c r="AZ16" s="116"/>
      <c r="BA16" s="116"/>
      <c r="BB16" s="145"/>
      <c r="BC16" s="145"/>
      <c r="BD16" s="116"/>
      <c r="BE16" s="116"/>
      <c r="BF16" s="145"/>
      <c r="BG16" s="145"/>
      <c r="BH16" s="116"/>
      <c r="BI16" s="116"/>
      <c r="BJ16" s="145"/>
      <c r="BK16" s="145"/>
      <c r="BL16" s="116"/>
      <c r="BM16" s="116"/>
      <c r="BN16" s="145"/>
      <c r="BO16" s="145"/>
      <c r="BP16" s="116"/>
      <c r="BQ16" s="116"/>
      <c r="BR16" s="145"/>
      <c r="BS16" s="145"/>
      <c r="BT16" s="116"/>
      <c r="BU16" s="116"/>
      <c r="BV16" s="145"/>
      <c r="BW16" s="145"/>
      <c r="BX16" s="116"/>
      <c r="BY16" s="116"/>
      <c r="BZ16" s="147"/>
      <c r="CA16" s="147"/>
      <c r="CB16" s="4"/>
    </row>
    <row r="17">
      <c r="A17" s="159">
        <v>12.0</v>
      </c>
      <c r="B17" s="159" t="s">
        <v>28</v>
      </c>
      <c r="C17" s="160">
        <v>10.0</v>
      </c>
      <c r="D17" s="160">
        <v>3.0</v>
      </c>
      <c r="E17" s="125">
        <f t="shared" si="1"/>
        <v>13</v>
      </c>
      <c r="F17" s="160">
        <v>4.0</v>
      </c>
      <c r="G17" s="161">
        <f t="shared" si="2"/>
        <v>17</v>
      </c>
      <c r="H17" s="161">
        <f t="shared" si="3"/>
        <v>85</v>
      </c>
      <c r="I17" s="161">
        <v>8.0</v>
      </c>
      <c r="J17" s="160">
        <v>3.0</v>
      </c>
      <c r="K17" s="162">
        <v>6.0</v>
      </c>
      <c r="L17" s="137">
        <f t="shared" si="4"/>
        <v>24</v>
      </c>
      <c r="M17" s="137">
        <f t="shared" si="5"/>
        <v>10</v>
      </c>
      <c r="N17" s="137">
        <f t="shared" si="6"/>
        <v>85.71428571</v>
      </c>
      <c r="O17" s="137">
        <f t="shared" si="7"/>
        <v>83.33333333</v>
      </c>
      <c r="P17" s="163">
        <v>6.0</v>
      </c>
      <c r="Q17" s="164">
        <v>2.0</v>
      </c>
      <c r="R17" s="163">
        <v>4.0</v>
      </c>
      <c r="S17" s="137">
        <f t="shared" si="8"/>
        <v>32</v>
      </c>
      <c r="T17" s="137">
        <f t="shared" si="9"/>
        <v>14</v>
      </c>
      <c r="U17" s="137">
        <f t="shared" si="10"/>
        <v>76.19047619</v>
      </c>
      <c r="V17" s="137">
        <f t="shared" si="11"/>
        <v>70</v>
      </c>
      <c r="W17" s="162">
        <v>6.0</v>
      </c>
      <c r="X17" s="165">
        <v>1.0</v>
      </c>
      <c r="Y17" s="57">
        <v>6.0</v>
      </c>
      <c r="Z17" s="140">
        <f t="shared" si="12"/>
        <v>39</v>
      </c>
      <c r="AA17" s="140">
        <f t="shared" si="13"/>
        <v>20</v>
      </c>
      <c r="AB17" s="140">
        <f t="shared" si="14"/>
        <v>76.47058824</v>
      </c>
      <c r="AC17" s="140">
        <f t="shared" si="15"/>
        <v>76.92307692</v>
      </c>
      <c r="AD17" s="164">
        <v>18.0</v>
      </c>
      <c r="AE17" s="164">
        <v>2.0</v>
      </c>
      <c r="AF17" s="166">
        <v>8.0</v>
      </c>
      <c r="AG17" s="142">
        <f t="shared" si="16"/>
        <v>59</v>
      </c>
      <c r="AH17" s="142">
        <f t="shared" si="17"/>
        <v>22</v>
      </c>
      <c r="AI17" s="142">
        <f t="shared" si="18"/>
        <v>83.09859155</v>
      </c>
      <c r="AJ17" s="142">
        <f t="shared" si="19"/>
        <v>78.57142857</v>
      </c>
      <c r="AK17" s="166">
        <v>5.0</v>
      </c>
      <c r="AL17" s="167">
        <v>3.0</v>
      </c>
      <c r="AM17" s="167">
        <v>12.0</v>
      </c>
      <c r="AN17" s="155">
        <f t="shared" si="20"/>
        <v>67</v>
      </c>
      <c r="AO17" s="155">
        <f t="shared" si="21"/>
        <v>34</v>
      </c>
      <c r="AP17" s="156">
        <f t="shared" si="22"/>
        <v>84.81012658</v>
      </c>
      <c r="AQ17" s="156">
        <f t="shared" si="23"/>
        <v>77.27272727</v>
      </c>
      <c r="AR17" s="144"/>
      <c r="AS17" s="144"/>
      <c r="AT17" s="157"/>
      <c r="AU17" s="146"/>
      <c r="AV17" s="118"/>
      <c r="AW17" s="116"/>
      <c r="AX17" s="157"/>
      <c r="AY17" s="157"/>
      <c r="AZ17" s="116"/>
      <c r="BA17" s="116"/>
      <c r="BB17" s="145"/>
      <c r="BC17" s="145"/>
      <c r="BD17" s="116"/>
      <c r="BE17" s="116"/>
      <c r="BF17" s="168"/>
      <c r="BG17" s="168"/>
      <c r="BH17" s="169"/>
      <c r="BI17" s="169"/>
      <c r="BJ17" s="168"/>
      <c r="BK17" s="168"/>
      <c r="BL17" s="169"/>
      <c r="BM17" s="169"/>
      <c r="BN17" s="168"/>
      <c r="BO17" s="168"/>
      <c r="BP17" s="169"/>
      <c r="BQ17" s="169"/>
      <c r="BR17" s="168"/>
      <c r="BS17" s="168"/>
      <c r="BT17" s="169"/>
      <c r="BU17" s="169"/>
      <c r="BV17" s="168"/>
      <c r="BW17" s="168"/>
      <c r="BX17" s="169"/>
      <c r="BY17" s="169"/>
      <c r="BZ17" s="170"/>
      <c r="CA17" s="170"/>
      <c r="CB17" s="171"/>
    </row>
    <row r="18">
      <c r="A18" s="148">
        <v>13.0</v>
      </c>
      <c r="B18" s="148" t="s">
        <v>29</v>
      </c>
      <c r="C18" s="149">
        <v>11.0</v>
      </c>
      <c r="D18" s="149">
        <v>3.0</v>
      </c>
      <c r="E18" s="125">
        <f t="shared" si="1"/>
        <v>14</v>
      </c>
      <c r="F18" s="149">
        <v>4.0</v>
      </c>
      <c r="G18" s="150">
        <f t="shared" si="2"/>
        <v>18</v>
      </c>
      <c r="H18" s="150">
        <f t="shared" si="3"/>
        <v>90</v>
      </c>
      <c r="I18" s="150">
        <v>7.0</v>
      </c>
      <c r="J18" s="149">
        <v>3.0</v>
      </c>
      <c r="K18" s="151">
        <v>6.0</v>
      </c>
      <c r="L18" s="137">
        <f t="shared" si="4"/>
        <v>24</v>
      </c>
      <c r="M18" s="137">
        <f t="shared" si="5"/>
        <v>10</v>
      </c>
      <c r="N18" s="137">
        <f t="shared" si="6"/>
        <v>85.71428571</v>
      </c>
      <c r="O18" s="137">
        <f t="shared" si="7"/>
        <v>83.33333333</v>
      </c>
      <c r="P18" s="152">
        <v>11.0</v>
      </c>
      <c r="Q18" s="153">
        <v>3.0</v>
      </c>
      <c r="R18" s="152">
        <v>6.0</v>
      </c>
      <c r="S18" s="137">
        <f t="shared" si="8"/>
        <v>38</v>
      </c>
      <c r="T18" s="137">
        <f t="shared" si="9"/>
        <v>16</v>
      </c>
      <c r="U18" s="137">
        <f t="shared" si="10"/>
        <v>90.47619048</v>
      </c>
      <c r="V18" s="137">
        <f t="shared" si="11"/>
        <v>80</v>
      </c>
      <c r="W18" s="151">
        <v>6.0</v>
      </c>
      <c r="X18" s="139">
        <v>1.0</v>
      </c>
      <c r="Y18" s="57">
        <v>6.0</v>
      </c>
      <c r="Z18" s="140">
        <f t="shared" si="12"/>
        <v>45</v>
      </c>
      <c r="AA18" s="140">
        <f t="shared" si="13"/>
        <v>22</v>
      </c>
      <c r="AB18" s="140">
        <f t="shared" si="14"/>
        <v>88.23529412</v>
      </c>
      <c r="AC18" s="140">
        <f t="shared" si="15"/>
        <v>84.61538462</v>
      </c>
      <c r="AD18" s="153">
        <v>18.0</v>
      </c>
      <c r="AE18" s="153">
        <v>2.0</v>
      </c>
      <c r="AF18" s="141">
        <v>10.0</v>
      </c>
      <c r="AG18" s="142">
        <f t="shared" si="16"/>
        <v>65</v>
      </c>
      <c r="AH18" s="142">
        <f t="shared" si="17"/>
        <v>24</v>
      </c>
      <c r="AI18" s="142">
        <f t="shared" si="18"/>
        <v>91.54929577</v>
      </c>
      <c r="AJ18" s="142">
        <f t="shared" si="19"/>
        <v>85.71428571</v>
      </c>
      <c r="AK18" s="141">
        <v>5.0</v>
      </c>
      <c r="AL18" s="154">
        <v>3.0</v>
      </c>
      <c r="AM18" s="154">
        <v>14.0</v>
      </c>
      <c r="AN18" s="155">
        <f t="shared" si="20"/>
        <v>73</v>
      </c>
      <c r="AO18" s="155">
        <f t="shared" si="21"/>
        <v>38</v>
      </c>
      <c r="AP18" s="156">
        <f t="shared" si="22"/>
        <v>92.40506329</v>
      </c>
      <c r="AQ18" s="156">
        <f t="shared" si="23"/>
        <v>86.36363636</v>
      </c>
      <c r="AR18" s="144"/>
      <c r="AS18" s="144"/>
      <c r="AT18" s="157"/>
      <c r="AU18" s="146"/>
      <c r="AV18" s="118"/>
      <c r="AW18" s="116"/>
      <c r="AX18" s="157"/>
      <c r="AY18" s="157"/>
      <c r="AZ18" s="116"/>
      <c r="BA18" s="116"/>
      <c r="BB18" s="145"/>
      <c r="BC18" s="145"/>
      <c r="BD18" s="116"/>
      <c r="BE18" s="116"/>
      <c r="BF18" s="145"/>
      <c r="BG18" s="145"/>
      <c r="BH18" s="116"/>
      <c r="BI18" s="116"/>
      <c r="BJ18" s="145"/>
      <c r="BK18" s="145"/>
      <c r="BL18" s="116"/>
      <c r="BM18" s="116"/>
      <c r="BN18" s="145"/>
      <c r="BO18" s="145"/>
      <c r="BP18" s="116"/>
      <c r="BQ18" s="116"/>
      <c r="BR18" s="145"/>
      <c r="BS18" s="145"/>
      <c r="BT18" s="116"/>
      <c r="BU18" s="116"/>
      <c r="BV18" s="145"/>
      <c r="BW18" s="145"/>
      <c r="BX18" s="116"/>
      <c r="BY18" s="116"/>
      <c r="BZ18" s="147"/>
      <c r="CA18" s="147"/>
      <c r="CB18" s="4"/>
    </row>
    <row r="19">
      <c r="A19" s="148">
        <v>14.0</v>
      </c>
      <c r="B19" s="148" t="s">
        <v>30</v>
      </c>
      <c r="C19" s="149">
        <v>10.0</v>
      </c>
      <c r="D19" s="149">
        <v>3.0</v>
      </c>
      <c r="E19" s="125">
        <f t="shared" si="1"/>
        <v>13</v>
      </c>
      <c r="F19" s="149">
        <v>4.0</v>
      </c>
      <c r="G19" s="150">
        <f t="shared" si="2"/>
        <v>17</v>
      </c>
      <c r="H19" s="150">
        <f t="shared" si="3"/>
        <v>85</v>
      </c>
      <c r="I19" s="150">
        <v>8.0</v>
      </c>
      <c r="J19" s="149">
        <v>4.0</v>
      </c>
      <c r="K19" s="151">
        <v>8.0</v>
      </c>
      <c r="L19" s="137">
        <f t="shared" si="4"/>
        <v>25</v>
      </c>
      <c r="M19" s="137">
        <f t="shared" si="5"/>
        <v>12</v>
      </c>
      <c r="N19" s="137">
        <f t="shared" si="6"/>
        <v>89.28571429</v>
      </c>
      <c r="O19" s="137">
        <f t="shared" si="7"/>
        <v>100</v>
      </c>
      <c r="P19" s="152">
        <v>8.0</v>
      </c>
      <c r="Q19" s="153">
        <v>3.0</v>
      </c>
      <c r="R19" s="152">
        <v>8.0</v>
      </c>
      <c r="S19" s="137">
        <f t="shared" si="8"/>
        <v>36</v>
      </c>
      <c r="T19" s="137">
        <f t="shared" si="9"/>
        <v>20</v>
      </c>
      <c r="U19" s="137">
        <f t="shared" si="10"/>
        <v>85.71428571</v>
      </c>
      <c r="V19" s="137">
        <f t="shared" si="11"/>
        <v>100</v>
      </c>
      <c r="W19" s="151">
        <v>8.0</v>
      </c>
      <c r="X19" s="139">
        <v>1.0</v>
      </c>
      <c r="Y19" s="57">
        <v>6.0</v>
      </c>
      <c r="Z19" s="140">
        <f t="shared" si="12"/>
        <v>45</v>
      </c>
      <c r="AA19" s="140">
        <f t="shared" si="13"/>
        <v>26</v>
      </c>
      <c r="AB19" s="140">
        <f t="shared" si="14"/>
        <v>88.23529412</v>
      </c>
      <c r="AC19" s="140">
        <f t="shared" si="15"/>
        <v>100</v>
      </c>
      <c r="AD19" s="153">
        <v>7.0</v>
      </c>
      <c r="AE19" s="153">
        <v>2.0</v>
      </c>
      <c r="AF19" s="141">
        <v>8.0</v>
      </c>
      <c r="AG19" s="142">
        <f t="shared" si="16"/>
        <v>54</v>
      </c>
      <c r="AH19" s="142">
        <f t="shared" si="17"/>
        <v>28</v>
      </c>
      <c r="AI19" s="142">
        <f t="shared" si="18"/>
        <v>76.05633803</v>
      </c>
      <c r="AJ19" s="142">
        <f t="shared" si="19"/>
        <v>100</v>
      </c>
      <c r="AK19" s="141">
        <v>5.0</v>
      </c>
      <c r="AL19" s="154">
        <v>3.0</v>
      </c>
      <c r="AM19" s="154">
        <v>14.0</v>
      </c>
      <c r="AN19" s="155">
        <f t="shared" si="20"/>
        <v>62</v>
      </c>
      <c r="AO19" s="155">
        <f t="shared" si="21"/>
        <v>42</v>
      </c>
      <c r="AP19" s="156">
        <f t="shared" si="22"/>
        <v>78.48101266</v>
      </c>
      <c r="AQ19" s="156">
        <f t="shared" si="23"/>
        <v>95.45454545</v>
      </c>
      <c r="AR19" s="144"/>
      <c r="AS19" s="144"/>
      <c r="AT19" s="157"/>
      <c r="AU19" s="146"/>
      <c r="AV19" s="118"/>
      <c r="AW19" s="116"/>
      <c r="AX19" s="157"/>
      <c r="AY19" s="157"/>
      <c r="AZ19" s="116"/>
      <c r="BA19" s="116"/>
      <c r="BB19" s="145"/>
      <c r="BC19" s="145"/>
      <c r="BD19" s="116"/>
      <c r="BE19" s="116"/>
      <c r="BF19" s="145"/>
      <c r="BG19" s="145"/>
      <c r="BH19" s="116"/>
      <c r="BI19" s="116"/>
      <c r="BJ19" s="145"/>
      <c r="BK19" s="145"/>
      <c r="BL19" s="116"/>
      <c r="BM19" s="116"/>
      <c r="BN19" s="145"/>
      <c r="BO19" s="145"/>
      <c r="BP19" s="116"/>
      <c r="BQ19" s="116"/>
      <c r="BR19" s="145"/>
      <c r="BS19" s="145"/>
      <c r="BT19" s="116"/>
      <c r="BU19" s="116"/>
      <c r="BV19" s="145"/>
      <c r="BW19" s="145"/>
      <c r="BX19" s="116"/>
      <c r="BY19" s="116"/>
      <c r="BZ19" s="147"/>
      <c r="CA19" s="147"/>
      <c r="CB19" s="4"/>
    </row>
    <row r="20">
      <c r="A20" s="148">
        <v>15.0</v>
      </c>
      <c r="B20" s="148" t="s">
        <v>31</v>
      </c>
      <c r="C20" s="149">
        <v>12.0</v>
      </c>
      <c r="D20" s="149">
        <v>2.0</v>
      </c>
      <c r="E20" s="125">
        <f t="shared" si="1"/>
        <v>14</v>
      </c>
      <c r="F20" s="149">
        <v>4.0</v>
      </c>
      <c r="G20" s="150">
        <f t="shared" si="2"/>
        <v>18</v>
      </c>
      <c r="H20" s="150">
        <f t="shared" si="3"/>
        <v>90</v>
      </c>
      <c r="I20" s="150">
        <v>8.0</v>
      </c>
      <c r="J20" s="149">
        <v>3.0</v>
      </c>
      <c r="K20" s="151">
        <v>8.0</v>
      </c>
      <c r="L20" s="137">
        <f t="shared" si="4"/>
        <v>25</v>
      </c>
      <c r="M20" s="137">
        <f t="shared" si="5"/>
        <v>12</v>
      </c>
      <c r="N20" s="137">
        <f t="shared" si="6"/>
        <v>89.28571429</v>
      </c>
      <c r="O20" s="137">
        <f t="shared" si="7"/>
        <v>100</v>
      </c>
      <c r="P20" s="152">
        <v>9.0</v>
      </c>
      <c r="Q20" s="153">
        <v>3.0</v>
      </c>
      <c r="R20" s="152">
        <v>6.0</v>
      </c>
      <c r="S20" s="137">
        <f t="shared" si="8"/>
        <v>37</v>
      </c>
      <c r="T20" s="137">
        <f t="shared" si="9"/>
        <v>18</v>
      </c>
      <c r="U20" s="137">
        <f t="shared" si="10"/>
        <v>88.0952381</v>
      </c>
      <c r="V20" s="137">
        <f t="shared" si="11"/>
        <v>90</v>
      </c>
      <c r="W20" s="151">
        <v>7.0</v>
      </c>
      <c r="X20" s="139">
        <v>0.0</v>
      </c>
      <c r="Y20" s="57">
        <v>6.0</v>
      </c>
      <c r="Z20" s="140">
        <f t="shared" si="12"/>
        <v>44</v>
      </c>
      <c r="AA20" s="140">
        <f t="shared" si="13"/>
        <v>24</v>
      </c>
      <c r="AB20" s="140">
        <f t="shared" si="14"/>
        <v>86.2745098</v>
      </c>
      <c r="AC20" s="140">
        <f t="shared" si="15"/>
        <v>92.30769231</v>
      </c>
      <c r="AD20" s="153">
        <v>18.0</v>
      </c>
      <c r="AE20" s="153">
        <v>2.0</v>
      </c>
      <c r="AF20" s="141">
        <v>8.0</v>
      </c>
      <c r="AG20" s="142">
        <f t="shared" si="16"/>
        <v>64</v>
      </c>
      <c r="AH20" s="142">
        <f t="shared" si="17"/>
        <v>26</v>
      </c>
      <c r="AI20" s="142">
        <f t="shared" si="18"/>
        <v>90.14084507</v>
      </c>
      <c r="AJ20" s="142">
        <f t="shared" si="19"/>
        <v>92.85714286</v>
      </c>
      <c r="AK20" s="141">
        <v>4.0</v>
      </c>
      <c r="AL20" s="154">
        <v>2.0</v>
      </c>
      <c r="AM20" s="154">
        <v>12.0</v>
      </c>
      <c r="AN20" s="155">
        <f t="shared" si="20"/>
        <v>70</v>
      </c>
      <c r="AO20" s="155">
        <f t="shared" si="21"/>
        <v>38</v>
      </c>
      <c r="AP20" s="156">
        <f t="shared" si="22"/>
        <v>88.60759494</v>
      </c>
      <c r="AQ20" s="156">
        <f t="shared" si="23"/>
        <v>86.36363636</v>
      </c>
      <c r="AR20" s="144"/>
      <c r="AS20" s="144"/>
      <c r="AT20" s="157"/>
      <c r="AU20" s="146"/>
      <c r="AV20" s="118"/>
      <c r="AW20" s="116"/>
      <c r="AX20" s="157"/>
      <c r="AY20" s="157"/>
      <c r="AZ20" s="116"/>
      <c r="BA20" s="116"/>
      <c r="BB20" s="145"/>
      <c r="BC20" s="145"/>
      <c r="BD20" s="116"/>
      <c r="BE20" s="116"/>
      <c r="BF20" s="145"/>
      <c r="BG20" s="145"/>
      <c r="BH20" s="116"/>
      <c r="BI20" s="116"/>
      <c r="BJ20" s="145"/>
      <c r="BK20" s="145"/>
      <c r="BL20" s="116"/>
      <c r="BM20" s="116"/>
      <c r="BN20" s="145"/>
      <c r="BO20" s="145"/>
      <c r="BP20" s="116"/>
      <c r="BQ20" s="116"/>
      <c r="BR20" s="145"/>
      <c r="BS20" s="145"/>
      <c r="BT20" s="116"/>
      <c r="BU20" s="116"/>
      <c r="BV20" s="145"/>
      <c r="BW20" s="145"/>
      <c r="BX20" s="116"/>
      <c r="BY20" s="116"/>
      <c r="BZ20" s="147"/>
      <c r="CA20" s="147"/>
      <c r="CB20" s="4"/>
    </row>
    <row r="21">
      <c r="A21" s="148">
        <v>16.0</v>
      </c>
      <c r="B21" s="148" t="s">
        <v>32</v>
      </c>
      <c r="C21" s="149">
        <v>13.0</v>
      </c>
      <c r="D21" s="149">
        <v>3.0</v>
      </c>
      <c r="E21" s="125">
        <f t="shared" si="1"/>
        <v>16</v>
      </c>
      <c r="F21" s="149">
        <v>4.0</v>
      </c>
      <c r="G21" s="150">
        <f t="shared" si="2"/>
        <v>20</v>
      </c>
      <c r="H21" s="150">
        <f t="shared" si="3"/>
        <v>100</v>
      </c>
      <c r="I21" s="150">
        <v>5.0</v>
      </c>
      <c r="J21" s="149">
        <v>2.0</v>
      </c>
      <c r="K21" s="151">
        <v>6.0</v>
      </c>
      <c r="L21" s="137">
        <f t="shared" si="4"/>
        <v>23</v>
      </c>
      <c r="M21" s="137">
        <f t="shared" si="5"/>
        <v>10</v>
      </c>
      <c r="N21" s="137">
        <f t="shared" si="6"/>
        <v>82.14285714</v>
      </c>
      <c r="O21" s="137">
        <f t="shared" si="7"/>
        <v>83.33333333</v>
      </c>
      <c r="P21" s="152">
        <v>8.0</v>
      </c>
      <c r="Q21" s="153">
        <v>2.0</v>
      </c>
      <c r="R21" s="152">
        <v>8.0</v>
      </c>
      <c r="S21" s="137">
        <f t="shared" si="8"/>
        <v>33</v>
      </c>
      <c r="T21" s="137">
        <f t="shared" si="9"/>
        <v>18</v>
      </c>
      <c r="U21" s="137">
        <f t="shared" si="10"/>
        <v>78.57142857</v>
      </c>
      <c r="V21" s="137">
        <f t="shared" si="11"/>
        <v>90</v>
      </c>
      <c r="W21" s="151">
        <v>8.0</v>
      </c>
      <c r="X21" s="139">
        <v>1.0</v>
      </c>
      <c r="Y21" s="57">
        <v>6.0</v>
      </c>
      <c r="Z21" s="140">
        <f t="shared" si="12"/>
        <v>42</v>
      </c>
      <c r="AA21" s="140">
        <f t="shared" si="13"/>
        <v>24</v>
      </c>
      <c r="AB21" s="140">
        <f t="shared" si="14"/>
        <v>82.35294118</v>
      </c>
      <c r="AC21" s="140">
        <f t="shared" si="15"/>
        <v>92.30769231</v>
      </c>
      <c r="AD21" s="153">
        <v>18.0</v>
      </c>
      <c r="AE21" s="153">
        <v>2.0</v>
      </c>
      <c r="AF21" s="141">
        <v>10.0</v>
      </c>
      <c r="AG21" s="142">
        <f t="shared" si="16"/>
        <v>62</v>
      </c>
      <c r="AH21" s="142">
        <f t="shared" si="17"/>
        <v>26</v>
      </c>
      <c r="AI21" s="142">
        <f t="shared" si="18"/>
        <v>87.32394366</v>
      </c>
      <c r="AJ21" s="142">
        <f t="shared" si="19"/>
        <v>92.85714286</v>
      </c>
      <c r="AK21" s="141">
        <v>5.0</v>
      </c>
      <c r="AL21" s="154">
        <v>3.0</v>
      </c>
      <c r="AM21" s="154">
        <v>14.0</v>
      </c>
      <c r="AN21" s="155">
        <f t="shared" si="20"/>
        <v>70</v>
      </c>
      <c r="AO21" s="155">
        <f t="shared" si="21"/>
        <v>40</v>
      </c>
      <c r="AP21" s="156">
        <f t="shared" si="22"/>
        <v>88.60759494</v>
      </c>
      <c r="AQ21" s="156">
        <f t="shared" si="23"/>
        <v>90.90909091</v>
      </c>
      <c r="AR21" s="144"/>
      <c r="AS21" s="144"/>
      <c r="AT21" s="157"/>
      <c r="AU21" s="146"/>
      <c r="AV21" s="118"/>
      <c r="AW21" s="116"/>
      <c r="AX21" s="157"/>
      <c r="AY21" s="157"/>
      <c r="AZ21" s="116"/>
      <c r="BA21" s="116"/>
      <c r="BB21" s="145"/>
      <c r="BC21" s="145"/>
      <c r="BD21" s="116"/>
      <c r="BE21" s="116"/>
      <c r="BF21" s="145"/>
      <c r="BG21" s="145"/>
      <c r="BH21" s="116"/>
      <c r="BI21" s="116"/>
      <c r="BJ21" s="145"/>
      <c r="BK21" s="145"/>
      <c r="BL21" s="116"/>
      <c r="BM21" s="116"/>
      <c r="BN21" s="145"/>
      <c r="BO21" s="145"/>
      <c r="BP21" s="116"/>
      <c r="BQ21" s="116"/>
      <c r="BR21" s="145"/>
      <c r="BS21" s="145"/>
      <c r="BT21" s="116"/>
      <c r="BU21" s="116"/>
      <c r="BV21" s="145"/>
      <c r="BW21" s="145"/>
      <c r="BX21" s="116"/>
      <c r="BY21" s="116"/>
      <c r="BZ21" s="147"/>
      <c r="CA21" s="147"/>
      <c r="CB21" s="4"/>
    </row>
    <row r="22">
      <c r="A22" s="148">
        <v>17.0</v>
      </c>
      <c r="B22" s="148" t="s">
        <v>33</v>
      </c>
      <c r="C22" s="149">
        <v>12.0</v>
      </c>
      <c r="D22" s="149">
        <v>3.0</v>
      </c>
      <c r="E22" s="125">
        <f t="shared" si="1"/>
        <v>15</v>
      </c>
      <c r="F22" s="149">
        <v>4.0</v>
      </c>
      <c r="G22" s="150">
        <f t="shared" si="2"/>
        <v>19</v>
      </c>
      <c r="H22" s="150">
        <f t="shared" si="3"/>
        <v>95</v>
      </c>
      <c r="I22" s="150">
        <v>7.0</v>
      </c>
      <c r="J22" s="149">
        <v>3.0</v>
      </c>
      <c r="K22" s="151">
        <v>6.0</v>
      </c>
      <c r="L22" s="137">
        <f t="shared" si="4"/>
        <v>25</v>
      </c>
      <c r="M22" s="137">
        <f t="shared" si="5"/>
        <v>10</v>
      </c>
      <c r="N22" s="137">
        <f t="shared" si="6"/>
        <v>89.28571429</v>
      </c>
      <c r="O22" s="137">
        <f t="shared" si="7"/>
        <v>83.33333333</v>
      </c>
      <c r="P22" s="152">
        <v>11.0</v>
      </c>
      <c r="Q22" s="153">
        <v>3.0</v>
      </c>
      <c r="R22" s="152">
        <v>8.0</v>
      </c>
      <c r="S22" s="137">
        <f t="shared" si="8"/>
        <v>39</v>
      </c>
      <c r="T22" s="137">
        <f t="shared" si="9"/>
        <v>18</v>
      </c>
      <c r="U22" s="137">
        <f t="shared" si="10"/>
        <v>92.85714286</v>
      </c>
      <c r="V22" s="137">
        <f t="shared" si="11"/>
        <v>90</v>
      </c>
      <c r="W22" s="151">
        <v>7.0</v>
      </c>
      <c r="X22" s="139">
        <v>1.0</v>
      </c>
      <c r="Y22" s="57">
        <v>4.0</v>
      </c>
      <c r="Z22" s="140">
        <f t="shared" si="12"/>
        <v>47</v>
      </c>
      <c r="AA22" s="140">
        <f t="shared" si="13"/>
        <v>22</v>
      </c>
      <c r="AB22" s="140">
        <f t="shared" si="14"/>
        <v>92.15686275</v>
      </c>
      <c r="AC22" s="140">
        <f t="shared" si="15"/>
        <v>84.61538462</v>
      </c>
      <c r="AD22" s="153">
        <v>6.0</v>
      </c>
      <c r="AE22" s="153">
        <v>2.0</v>
      </c>
      <c r="AF22" s="141">
        <v>6.0</v>
      </c>
      <c r="AG22" s="142">
        <f t="shared" si="16"/>
        <v>55</v>
      </c>
      <c r="AH22" s="142">
        <f t="shared" si="17"/>
        <v>24</v>
      </c>
      <c r="AI22" s="142">
        <f t="shared" si="18"/>
        <v>77.46478873</v>
      </c>
      <c r="AJ22" s="142">
        <f t="shared" si="19"/>
        <v>85.71428571</v>
      </c>
      <c r="AK22" s="141">
        <v>5.0</v>
      </c>
      <c r="AL22" s="154">
        <v>3.0</v>
      </c>
      <c r="AM22" s="154">
        <v>14.0</v>
      </c>
      <c r="AN22" s="155">
        <f t="shared" si="20"/>
        <v>63</v>
      </c>
      <c r="AO22" s="155">
        <f t="shared" si="21"/>
        <v>38</v>
      </c>
      <c r="AP22" s="156">
        <f t="shared" si="22"/>
        <v>79.74683544</v>
      </c>
      <c r="AQ22" s="156">
        <f t="shared" si="23"/>
        <v>86.36363636</v>
      </c>
      <c r="AR22" s="144"/>
      <c r="AS22" s="144"/>
      <c r="AT22" s="157"/>
      <c r="AU22" s="146"/>
      <c r="AV22" s="118"/>
      <c r="AW22" s="116"/>
      <c r="AX22" s="157"/>
      <c r="AY22" s="157"/>
      <c r="AZ22" s="116"/>
      <c r="BA22" s="116"/>
      <c r="BB22" s="145"/>
      <c r="BC22" s="145"/>
      <c r="BD22" s="116"/>
      <c r="BE22" s="116"/>
      <c r="BF22" s="145"/>
      <c r="BG22" s="145"/>
      <c r="BH22" s="116"/>
      <c r="BI22" s="116"/>
      <c r="BJ22" s="145"/>
      <c r="BK22" s="145"/>
      <c r="BL22" s="116"/>
      <c r="BM22" s="116"/>
      <c r="BN22" s="145"/>
      <c r="BO22" s="145"/>
      <c r="BP22" s="116"/>
      <c r="BQ22" s="116"/>
      <c r="BR22" s="145"/>
      <c r="BS22" s="145"/>
      <c r="BT22" s="116"/>
      <c r="BU22" s="116"/>
      <c r="BV22" s="145"/>
      <c r="BW22" s="145"/>
      <c r="BX22" s="116"/>
      <c r="BY22" s="116"/>
      <c r="BZ22" s="147"/>
      <c r="CA22" s="147"/>
      <c r="CB22" s="4"/>
    </row>
    <row r="23">
      <c r="A23" s="148">
        <v>18.0</v>
      </c>
      <c r="B23" s="148" t="s">
        <v>34</v>
      </c>
      <c r="C23" s="149">
        <v>12.0</v>
      </c>
      <c r="D23" s="149">
        <v>3.0</v>
      </c>
      <c r="E23" s="125">
        <f t="shared" si="1"/>
        <v>15</v>
      </c>
      <c r="F23" s="149">
        <v>4.0</v>
      </c>
      <c r="G23" s="150">
        <f t="shared" si="2"/>
        <v>19</v>
      </c>
      <c r="H23" s="150">
        <f t="shared" si="3"/>
        <v>95</v>
      </c>
      <c r="I23" s="150">
        <v>8.0</v>
      </c>
      <c r="J23" s="149">
        <v>4.0</v>
      </c>
      <c r="K23" s="151">
        <v>8.0</v>
      </c>
      <c r="L23" s="137">
        <f t="shared" si="4"/>
        <v>27</v>
      </c>
      <c r="M23" s="137">
        <f t="shared" si="5"/>
        <v>12</v>
      </c>
      <c r="N23" s="137">
        <f t="shared" si="6"/>
        <v>96.42857143</v>
      </c>
      <c r="O23" s="137">
        <f t="shared" si="7"/>
        <v>100</v>
      </c>
      <c r="P23" s="152">
        <v>9.0</v>
      </c>
      <c r="Q23" s="153">
        <v>2.0</v>
      </c>
      <c r="R23" s="152">
        <v>6.0</v>
      </c>
      <c r="S23" s="137">
        <f t="shared" si="8"/>
        <v>38</v>
      </c>
      <c r="T23" s="137">
        <f t="shared" si="9"/>
        <v>18</v>
      </c>
      <c r="U23" s="137">
        <f t="shared" si="10"/>
        <v>90.47619048</v>
      </c>
      <c r="V23" s="137">
        <f t="shared" si="11"/>
        <v>90</v>
      </c>
      <c r="W23" s="151">
        <v>7.0</v>
      </c>
      <c r="X23" s="139">
        <v>1.0</v>
      </c>
      <c r="Y23" s="57">
        <v>6.0</v>
      </c>
      <c r="Z23" s="140">
        <f t="shared" si="12"/>
        <v>46</v>
      </c>
      <c r="AA23" s="140">
        <f t="shared" si="13"/>
        <v>24</v>
      </c>
      <c r="AB23" s="140">
        <f t="shared" si="14"/>
        <v>90.19607843</v>
      </c>
      <c r="AC23" s="140">
        <f t="shared" si="15"/>
        <v>92.30769231</v>
      </c>
      <c r="AD23" s="153">
        <v>16.0</v>
      </c>
      <c r="AE23" s="153">
        <v>2.0</v>
      </c>
      <c r="AF23" s="141">
        <v>10.0</v>
      </c>
      <c r="AG23" s="142">
        <f t="shared" si="16"/>
        <v>64</v>
      </c>
      <c r="AH23" s="142">
        <f t="shared" si="17"/>
        <v>26</v>
      </c>
      <c r="AI23" s="142">
        <f t="shared" si="18"/>
        <v>90.14084507</v>
      </c>
      <c r="AJ23" s="142">
        <f t="shared" si="19"/>
        <v>92.85714286</v>
      </c>
      <c r="AK23" s="141">
        <v>4.0</v>
      </c>
      <c r="AL23" s="154">
        <v>2.0</v>
      </c>
      <c r="AM23" s="154">
        <v>14.0</v>
      </c>
      <c r="AN23" s="155">
        <f t="shared" si="20"/>
        <v>70</v>
      </c>
      <c r="AO23" s="155">
        <f t="shared" si="21"/>
        <v>40</v>
      </c>
      <c r="AP23" s="156">
        <f t="shared" si="22"/>
        <v>88.60759494</v>
      </c>
      <c r="AQ23" s="156">
        <f t="shared" si="23"/>
        <v>90.90909091</v>
      </c>
      <c r="AR23" s="144"/>
      <c r="AS23" s="144"/>
      <c r="AT23" s="157"/>
      <c r="AU23" s="146"/>
      <c r="AV23" s="118"/>
      <c r="AW23" s="116"/>
      <c r="AX23" s="157"/>
      <c r="AY23" s="157"/>
      <c r="AZ23" s="116"/>
      <c r="BA23" s="116"/>
      <c r="BB23" s="145"/>
      <c r="BC23" s="145"/>
      <c r="BD23" s="116"/>
      <c r="BE23" s="116"/>
      <c r="BF23" s="145"/>
      <c r="BG23" s="145"/>
      <c r="BH23" s="116"/>
      <c r="BI23" s="116"/>
      <c r="BJ23" s="145"/>
      <c r="BK23" s="145"/>
      <c r="BL23" s="116"/>
      <c r="BM23" s="116"/>
      <c r="BN23" s="145"/>
      <c r="BO23" s="145"/>
      <c r="BP23" s="116"/>
      <c r="BQ23" s="116"/>
      <c r="BR23" s="145"/>
      <c r="BS23" s="145"/>
      <c r="BT23" s="116"/>
      <c r="BU23" s="116"/>
      <c r="BV23" s="145"/>
      <c r="BW23" s="145"/>
      <c r="BX23" s="116"/>
      <c r="BY23" s="116"/>
      <c r="BZ23" s="147"/>
      <c r="CA23" s="147"/>
      <c r="CB23" s="4"/>
    </row>
    <row r="24">
      <c r="A24" s="148">
        <v>19.0</v>
      </c>
      <c r="B24" s="148" t="s">
        <v>35</v>
      </c>
      <c r="C24" s="149">
        <v>12.0</v>
      </c>
      <c r="D24" s="149">
        <v>2.0</v>
      </c>
      <c r="E24" s="125">
        <f t="shared" si="1"/>
        <v>14</v>
      </c>
      <c r="F24" s="149">
        <v>4.0</v>
      </c>
      <c r="G24" s="150">
        <f t="shared" si="2"/>
        <v>18</v>
      </c>
      <c r="H24" s="150">
        <f t="shared" si="3"/>
        <v>90</v>
      </c>
      <c r="I24" s="150">
        <v>7.0</v>
      </c>
      <c r="J24" s="149">
        <v>4.0</v>
      </c>
      <c r="K24" s="151">
        <v>8.0</v>
      </c>
      <c r="L24" s="137">
        <f t="shared" si="4"/>
        <v>25</v>
      </c>
      <c r="M24" s="137">
        <f t="shared" si="5"/>
        <v>12</v>
      </c>
      <c r="N24" s="137">
        <f t="shared" si="6"/>
        <v>89.28571429</v>
      </c>
      <c r="O24" s="137">
        <f t="shared" si="7"/>
        <v>100</v>
      </c>
      <c r="P24" s="152">
        <v>11.0</v>
      </c>
      <c r="Q24" s="153">
        <v>3.0</v>
      </c>
      <c r="R24" s="152">
        <v>8.0</v>
      </c>
      <c r="S24" s="137">
        <f t="shared" si="8"/>
        <v>39</v>
      </c>
      <c r="T24" s="137">
        <f t="shared" si="9"/>
        <v>20</v>
      </c>
      <c r="U24" s="137">
        <f t="shared" si="10"/>
        <v>92.85714286</v>
      </c>
      <c r="V24" s="137">
        <f t="shared" si="11"/>
        <v>100</v>
      </c>
      <c r="W24" s="151">
        <v>8.0</v>
      </c>
      <c r="X24" s="139">
        <v>1.0</v>
      </c>
      <c r="Y24" s="57">
        <v>6.0</v>
      </c>
      <c r="Z24" s="140">
        <f t="shared" si="12"/>
        <v>48</v>
      </c>
      <c r="AA24" s="140">
        <f t="shared" si="13"/>
        <v>26</v>
      </c>
      <c r="AB24" s="140">
        <f t="shared" si="14"/>
        <v>94.11764706</v>
      </c>
      <c r="AC24" s="140">
        <f t="shared" si="15"/>
        <v>100</v>
      </c>
      <c r="AD24" s="153">
        <v>18.0</v>
      </c>
      <c r="AE24" s="153">
        <v>2.0</v>
      </c>
      <c r="AF24" s="141">
        <v>10.0</v>
      </c>
      <c r="AG24" s="142">
        <f t="shared" si="16"/>
        <v>68</v>
      </c>
      <c r="AH24" s="142">
        <f t="shared" si="17"/>
        <v>28</v>
      </c>
      <c r="AI24" s="142">
        <f t="shared" si="18"/>
        <v>95.77464789</v>
      </c>
      <c r="AJ24" s="142">
        <f t="shared" si="19"/>
        <v>100</v>
      </c>
      <c r="AK24" s="141">
        <v>5.0</v>
      </c>
      <c r="AL24" s="154">
        <v>3.0</v>
      </c>
      <c r="AM24" s="154">
        <v>14.0</v>
      </c>
      <c r="AN24" s="155">
        <f t="shared" si="20"/>
        <v>76</v>
      </c>
      <c r="AO24" s="155">
        <f t="shared" si="21"/>
        <v>42</v>
      </c>
      <c r="AP24" s="156">
        <f t="shared" si="22"/>
        <v>96.20253165</v>
      </c>
      <c r="AQ24" s="156">
        <f t="shared" si="23"/>
        <v>95.45454545</v>
      </c>
      <c r="AR24" s="144"/>
      <c r="AS24" s="144"/>
      <c r="AT24" s="157"/>
      <c r="AU24" s="146"/>
      <c r="AV24" s="118"/>
      <c r="AW24" s="116"/>
      <c r="AX24" s="157"/>
      <c r="AY24" s="157"/>
      <c r="AZ24" s="116"/>
      <c r="BA24" s="116"/>
      <c r="BB24" s="145"/>
      <c r="BC24" s="145"/>
      <c r="BD24" s="116"/>
      <c r="BE24" s="116"/>
      <c r="BF24" s="145"/>
      <c r="BG24" s="145"/>
      <c r="BH24" s="116"/>
      <c r="BI24" s="116"/>
      <c r="BJ24" s="145"/>
      <c r="BK24" s="145"/>
      <c r="BL24" s="116"/>
      <c r="BM24" s="116"/>
      <c r="BN24" s="145"/>
      <c r="BO24" s="145"/>
      <c r="BP24" s="116"/>
      <c r="BQ24" s="116"/>
      <c r="BR24" s="145"/>
      <c r="BS24" s="145"/>
      <c r="BT24" s="116"/>
      <c r="BU24" s="116"/>
      <c r="BV24" s="145"/>
      <c r="BW24" s="145"/>
      <c r="BX24" s="116"/>
      <c r="BY24" s="116"/>
      <c r="BZ24" s="147"/>
      <c r="CA24" s="147"/>
      <c r="CB24" s="4"/>
    </row>
    <row r="25">
      <c r="A25" s="148">
        <v>20.0</v>
      </c>
      <c r="B25" s="148" t="s">
        <v>36</v>
      </c>
      <c r="C25" s="149">
        <v>11.0</v>
      </c>
      <c r="D25" s="149">
        <v>3.0</v>
      </c>
      <c r="E25" s="125">
        <f t="shared" si="1"/>
        <v>14</v>
      </c>
      <c r="F25" s="149">
        <v>4.0</v>
      </c>
      <c r="G25" s="150">
        <f t="shared" si="2"/>
        <v>18</v>
      </c>
      <c r="H25" s="150">
        <f t="shared" si="3"/>
        <v>90</v>
      </c>
      <c r="I25" s="150">
        <v>7.0</v>
      </c>
      <c r="J25" s="149">
        <v>3.0</v>
      </c>
      <c r="K25" s="151">
        <v>6.0</v>
      </c>
      <c r="L25" s="137">
        <f t="shared" si="4"/>
        <v>24</v>
      </c>
      <c r="M25" s="137">
        <f t="shared" si="5"/>
        <v>10</v>
      </c>
      <c r="N25" s="137">
        <f t="shared" si="6"/>
        <v>85.71428571</v>
      </c>
      <c r="O25" s="137">
        <f t="shared" si="7"/>
        <v>83.33333333</v>
      </c>
      <c r="P25" s="152">
        <v>10.0</v>
      </c>
      <c r="Q25" s="153">
        <v>2.0</v>
      </c>
      <c r="R25" s="152">
        <v>6.0</v>
      </c>
      <c r="S25" s="137">
        <f t="shared" si="8"/>
        <v>36</v>
      </c>
      <c r="T25" s="137">
        <f t="shared" si="9"/>
        <v>16</v>
      </c>
      <c r="U25" s="137">
        <f t="shared" si="10"/>
        <v>85.71428571</v>
      </c>
      <c r="V25" s="137">
        <f t="shared" si="11"/>
        <v>80</v>
      </c>
      <c r="W25" s="151">
        <v>6.0</v>
      </c>
      <c r="X25" s="139">
        <v>1.0</v>
      </c>
      <c r="Y25" s="57">
        <v>6.0</v>
      </c>
      <c r="Z25" s="140">
        <f t="shared" si="12"/>
        <v>43</v>
      </c>
      <c r="AA25" s="140">
        <f t="shared" si="13"/>
        <v>22</v>
      </c>
      <c r="AB25" s="140">
        <f t="shared" si="14"/>
        <v>84.31372549</v>
      </c>
      <c r="AC25" s="140">
        <f t="shared" si="15"/>
        <v>84.61538462</v>
      </c>
      <c r="AD25" s="153">
        <v>10.0</v>
      </c>
      <c r="AE25" s="153">
        <v>2.0</v>
      </c>
      <c r="AF25" s="141">
        <v>10.0</v>
      </c>
      <c r="AG25" s="142">
        <f t="shared" si="16"/>
        <v>55</v>
      </c>
      <c r="AH25" s="142">
        <f t="shared" si="17"/>
        <v>24</v>
      </c>
      <c r="AI25" s="142">
        <f t="shared" si="18"/>
        <v>77.46478873</v>
      </c>
      <c r="AJ25" s="142">
        <f t="shared" si="19"/>
        <v>85.71428571</v>
      </c>
      <c r="AK25" s="141">
        <v>5.0</v>
      </c>
      <c r="AL25" s="154">
        <v>3.0</v>
      </c>
      <c r="AM25" s="154">
        <v>14.0</v>
      </c>
      <c r="AN25" s="155">
        <f t="shared" si="20"/>
        <v>63</v>
      </c>
      <c r="AO25" s="155">
        <f t="shared" si="21"/>
        <v>38</v>
      </c>
      <c r="AP25" s="156">
        <f t="shared" si="22"/>
        <v>79.74683544</v>
      </c>
      <c r="AQ25" s="156">
        <f t="shared" si="23"/>
        <v>86.36363636</v>
      </c>
      <c r="AR25" s="144"/>
      <c r="AS25" s="144"/>
      <c r="AT25" s="157"/>
      <c r="AU25" s="146"/>
      <c r="AV25" s="118"/>
      <c r="AW25" s="116"/>
      <c r="AX25" s="157"/>
      <c r="AY25" s="157"/>
      <c r="AZ25" s="116"/>
      <c r="BA25" s="116"/>
      <c r="BB25" s="145"/>
      <c r="BC25" s="145"/>
      <c r="BD25" s="116"/>
      <c r="BE25" s="116"/>
      <c r="BF25" s="145"/>
      <c r="BG25" s="145"/>
      <c r="BH25" s="116"/>
      <c r="BI25" s="116"/>
      <c r="BJ25" s="145"/>
      <c r="BK25" s="145"/>
      <c r="BL25" s="116"/>
      <c r="BM25" s="116"/>
      <c r="BN25" s="145"/>
      <c r="BO25" s="145"/>
      <c r="BP25" s="116"/>
      <c r="BQ25" s="116"/>
      <c r="BR25" s="145"/>
      <c r="BS25" s="145"/>
      <c r="BT25" s="116"/>
      <c r="BU25" s="116"/>
      <c r="BV25" s="145"/>
      <c r="BW25" s="145"/>
      <c r="BX25" s="116"/>
      <c r="BY25" s="116"/>
      <c r="BZ25" s="147"/>
      <c r="CA25" s="147"/>
      <c r="CB25" s="4"/>
    </row>
    <row r="26">
      <c r="A26" s="148">
        <v>21.0</v>
      </c>
      <c r="B26" s="148" t="s">
        <v>37</v>
      </c>
      <c r="C26" s="149">
        <v>12.0</v>
      </c>
      <c r="D26" s="149">
        <v>3.0</v>
      </c>
      <c r="E26" s="125">
        <f t="shared" si="1"/>
        <v>15</v>
      </c>
      <c r="F26" s="149">
        <v>4.0</v>
      </c>
      <c r="G26" s="150">
        <f t="shared" si="2"/>
        <v>19</v>
      </c>
      <c r="H26" s="150">
        <f t="shared" si="3"/>
        <v>95</v>
      </c>
      <c r="I26" s="150">
        <v>6.0</v>
      </c>
      <c r="J26" s="149">
        <v>4.0</v>
      </c>
      <c r="K26" s="151">
        <v>8.0</v>
      </c>
      <c r="L26" s="137">
        <f t="shared" si="4"/>
        <v>25</v>
      </c>
      <c r="M26" s="137">
        <f t="shared" si="5"/>
        <v>12</v>
      </c>
      <c r="N26" s="137">
        <f t="shared" si="6"/>
        <v>89.28571429</v>
      </c>
      <c r="O26" s="137">
        <f t="shared" si="7"/>
        <v>100</v>
      </c>
      <c r="P26" s="152">
        <v>7.0</v>
      </c>
      <c r="Q26" s="153">
        <v>3.0</v>
      </c>
      <c r="R26" s="152">
        <v>8.0</v>
      </c>
      <c r="S26" s="137">
        <f t="shared" si="8"/>
        <v>35</v>
      </c>
      <c r="T26" s="137">
        <f t="shared" si="9"/>
        <v>20</v>
      </c>
      <c r="U26" s="137">
        <f t="shared" si="10"/>
        <v>83.33333333</v>
      </c>
      <c r="V26" s="137">
        <f t="shared" si="11"/>
        <v>100</v>
      </c>
      <c r="W26" s="151">
        <v>6.0</v>
      </c>
      <c r="X26" s="139">
        <v>1.0</v>
      </c>
      <c r="Y26" s="57">
        <v>6.0</v>
      </c>
      <c r="Z26" s="140">
        <f t="shared" si="12"/>
        <v>42</v>
      </c>
      <c r="AA26" s="140">
        <f t="shared" si="13"/>
        <v>26</v>
      </c>
      <c r="AB26" s="140">
        <f t="shared" si="14"/>
        <v>82.35294118</v>
      </c>
      <c r="AC26" s="140">
        <f t="shared" si="15"/>
        <v>100</v>
      </c>
      <c r="AD26" s="153">
        <v>16.0</v>
      </c>
      <c r="AE26" s="153">
        <v>2.0</v>
      </c>
      <c r="AF26" s="141">
        <v>6.0</v>
      </c>
      <c r="AG26" s="142">
        <f t="shared" si="16"/>
        <v>60</v>
      </c>
      <c r="AH26" s="142">
        <f t="shared" si="17"/>
        <v>28</v>
      </c>
      <c r="AI26" s="142">
        <f t="shared" si="18"/>
        <v>84.50704225</v>
      </c>
      <c r="AJ26" s="142">
        <f t="shared" si="19"/>
        <v>100</v>
      </c>
      <c r="AK26" s="141">
        <v>4.0</v>
      </c>
      <c r="AL26" s="154">
        <v>3.0</v>
      </c>
      <c r="AM26" s="154">
        <v>14.0</v>
      </c>
      <c r="AN26" s="155">
        <f t="shared" si="20"/>
        <v>67</v>
      </c>
      <c r="AO26" s="155">
        <f t="shared" si="21"/>
        <v>42</v>
      </c>
      <c r="AP26" s="156">
        <f t="shared" si="22"/>
        <v>84.81012658</v>
      </c>
      <c r="AQ26" s="156">
        <f t="shared" si="23"/>
        <v>95.45454545</v>
      </c>
      <c r="AR26" s="144"/>
      <c r="AS26" s="144"/>
      <c r="AT26" s="157"/>
      <c r="AU26" s="146"/>
      <c r="AV26" s="118"/>
      <c r="AW26" s="116"/>
      <c r="AX26" s="157"/>
      <c r="AY26" s="157"/>
      <c r="AZ26" s="116"/>
      <c r="BA26" s="116"/>
      <c r="BB26" s="145"/>
      <c r="BC26" s="145"/>
      <c r="BD26" s="116"/>
      <c r="BE26" s="116"/>
      <c r="BF26" s="145"/>
      <c r="BG26" s="145"/>
      <c r="BH26" s="116"/>
      <c r="BI26" s="116"/>
      <c r="BJ26" s="145"/>
      <c r="BK26" s="145"/>
      <c r="BL26" s="116"/>
      <c r="BM26" s="116"/>
      <c r="BN26" s="145"/>
      <c r="BO26" s="145"/>
      <c r="BP26" s="116"/>
      <c r="BQ26" s="116"/>
      <c r="BR26" s="145"/>
      <c r="BS26" s="145"/>
      <c r="BT26" s="116"/>
      <c r="BU26" s="116"/>
      <c r="BV26" s="145"/>
      <c r="BW26" s="145"/>
      <c r="BX26" s="116"/>
      <c r="BY26" s="116"/>
      <c r="BZ26" s="147"/>
      <c r="CA26" s="147"/>
      <c r="CB26" s="4"/>
    </row>
    <row r="27">
      <c r="A27" s="148">
        <v>22.0</v>
      </c>
      <c r="B27" s="148" t="s">
        <v>38</v>
      </c>
      <c r="C27" s="149">
        <v>12.0</v>
      </c>
      <c r="D27" s="149">
        <v>2.0</v>
      </c>
      <c r="E27" s="125">
        <f t="shared" si="1"/>
        <v>14</v>
      </c>
      <c r="F27" s="149">
        <v>4.0</v>
      </c>
      <c r="G27" s="150">
        <f t="shared" si="2"/>
        <v>18</v>
      </c>
      <c r="H27" s="150">
        <f t="shared" si="3"/>
        <v>90</v>
      </c>
      <c r="I27" s="150">
        <v>6.0</v>
      </c>
      <c r="J27" s="149">
        <v>4.0</v>
      </c>
      <c r="K27" s="151">
        <v>8.0</v>
      </c>
      <c r="L27" s="137">
        <f t="shared" si="4"/>
        <v>24</v>
      </c>
      <c r="M27" s="137">
        <f t="shared" si="5"/>
        <v>12</v>
      </c>
      <c r="N27" s="137">
        <f t="shared" si="6"/>
        <v>85.71428571</v>
      </c>
      <c r="O27" s="137">
        <f t="shared" si="7"/>
        <v>100</v>
      </c>
      <c r="P27" s="152">
        <v>10.0</v>
      </c>
      <c r="Q27" s="153">
        <v>2.0</v>
      </c>
      <c r="R27" s="152">
        <v>2.0</v>
      </c>
      <c r="S27" s="137">
        <f t="shared" si="8"/>
        <v>36</v>
      </c>
      <c r="T27" s="137">
        <f t="shared" si="9"/>
        <v>14</v>
      </c>
      <c r="U27" s="137">
        <f t="shared" si="10"/>
        <v>85.71428571</v>
      </c>
      <c r="V27" s="137">
        <f t="shared" si="11"/>
        <v>70</v>
      </c>
      <c r="W27" s="151">
        <v>4.0</v>
      </c>
      <c r="X27" s="139">
        <v>1.0</v>
      </c>
      <c r="Y27" s="57">
        <v>2.0</v>
      </c>
      <c r="Z27" s="140">
        <f t="shared" si="12"/>
        <v>41</v>
      </c>
      <c r="AA27" s="140">
        <f t="shared" si="13"/>
        <v>16</v>
      </c>
      <c r="AB27" s="140">
        <f t="shared" si="14"/>
        <v>80.39215686</v>
      </c>
      <c r="AC27" s="140">
        <f t="shared" si="15"/>
        <v>61.53846154</v>
      </c>
      <c r="AD27" s="153">
        <v>17.0</v>
      </c>
      <c r="AE27" s="153">
        <v>2.0</v>
      </c>
      <c r="AF27" s="141">
        <v>10.0</v>
      </c>
      <c r="AG27" s="142">
        <f t="shared" si="16"/>
        <v>60</v>
      </c>
      <c r="AH27" s="142">
        <f t="shared" si="17"/>
        <v>18</v>
      </c>
      <c r="AI27" s="142">
        <f t="shared" si="18"/>
        <v>84.50704225</v>
      </c>
      <c r="AJ27" s="142">
        <f t="shared" si="19"/>
        <v>64.28571429</v>
      </c>
      <c r="AK27" s="141">
        <v>5.0</v>
      </c>
      <c r="AL27" s="154">
        <v>3.0</v>
      </c>
      <c r="AM27" s="154">
        <v>14.0</v>
      </c>
      <c r="AN27" s="155">
        <f t="shared" si="20"/>
        <v>68</v>
      </c>
      <c r="AO27" s="155">
        <f t="shared" si="21"/>
        <v>32</v>
      </c>
      <c r="AP27" s="156">
        <f t="shared" si="22"/>
        <v>86.07594937</v>
      </c>
      <c r="AQ27" s="158">
        <f t="shared" si="23"/>
        <v>72.72727273</v>
      </c>
      <c r="AR27" s="144"/>
      <c r="AS27" s="144"/>
      <c r="AT27" s="157"/>
      <c r="AU27" s="146"/>
      <c r="AV27" s="118"/>
      <c r="AW27" s="116"/>
      <c r="AX27" s="157"/>
      <c r="AY27" s="157"/>
      <c r="AZ27" s="116"/>
      <c r="BA27" s="116"/>
      <c r="BB27" s="145"/>
      <c r="BC27" s="145"/>
      <c r="BD27" s="116"/>
      <c r="BE27" s="116"/>
      <c r="BF27" s="145"/>
      <c r="BG27" s="145"/>
      <c r="BH27" s="116"/>
      <c r="BI27" s="116"/>
      <c r="BJ27" s="145"/>
      <c r="BK27" s="145"/>
      <c r="BL27" s="116"/>
      <c r="BM27" s="116"/>
      <c r="BN27" s="145"/>
      <c r="BO27" s="145"/>
      <c r="BP27" s="116"/>
      <c r="BQ27" s="116"/>
      <c r="BR27" s="145"/>
      <c r="BS27" s="145"/>
      <c r="BT27" s="116"/>
      <c r="BU27" s="116"/>
      <c r="BV27" s="145"/>
      <c r="BW27" s="145"/>
      <c r="BX27" s="116"/>
      <c r="BY27" s="116"/>
      <c r="BZ27" s="147"/>
      <c r="CA27" s="147"/>
      <c r="CB27" s="4"/>
    </row>
    <row r="28">
      <c r="A28" s="148">
        <v>23.0</v>
      </c>
      <c r="B28" s="148" t="s">
        <v>39</v>
      </c>
      <c r="C28" s="149">
        <v>12.0</v>
      </c>
      <c r="D28" s="149">
        <v>2.0</v>
      </c>
      <c r="E28" s="125">
        <f t="shared" si="1"/>
        <v>14</v>
      </c>
      <c r="F28" s="149">
        <v>2.0</v>
      </c>
      <c r="G28" s="150">
        <f t="shared" si="2"/>
        <v>16</v>
      </c>
      <c r="H28" s="150">
        <f t="shared" si="3"/>
        <v>80</v>
      </c>
      <c r="I28" s="150">
        <v>8.0</v>
      </c>
      <c r="J28" s="149">
        <v>4.0</v>
      </c>
      <c r="K28" s="151">
        <v>8.0</v>
      </c>
      <c r="L28" s="137">
        <f t="shared" si="4"/>
        <v>26</v>
      </c>
      <c r="M28" s="137">
        <f t="shared" si="5"/>
        <v>10</v>
      </c>
      <c r="N28" s="137">
        <f t="shared" si="6"/>
        <v>92.85714286</v>
      </c>
      <c r="O28" s="137">
        <f t="shared" si="7"/>
        <v>83.33333333</v>
      </c>
      <c r="P28" s="152">
        <v>11.0</v>
      </c>
      <c r="Q28" s="153">
        <v>3.0</v>
      </c>
      <c r="R28" s="152">
        <v>8.0</v>
      </c>
      <c r="S28" s="137">
        <f t="shared" si="8"/>
        <v>40</v>
      </c>
      <c r="T28" s="137">
        <f t="shared" si="9"/>
        <v>18</v>
      </c>
      <c r="U28" s="137">
        <f t="shared" si="10"/>
        <v>95.23809524</v>
      </c>
      <c r="V28" s="137">
        <f t="shared" si="11"/>
        <v>90</v>
      </c>
      <c r="W28" s="151">
        <v>8.0</v>
      </c>
      <c r="X28" s="139">
        <v>1.0</v>
      </c>
      <c r="Y28" s="57">
        <v>6.0</v>
      </c>
      <c r="Z28" s="140">
        <f t="shared" si="12"/>
        <v>49</v>
      </c>
      <c r="AA28" s="140">
        <f t="shared" si="13"/>
        <v>24</v>
      </c>
      <c r="AB28" s="140">
        <f t="shared" si="14"/>
        <v>96.07843137</v>
      </c>
      <c r="AC28" s="140">
        <f t="shared" si="15"/>
        <v>92.30769231</v>
      </c>
      <c r="AD28" s="153">
        <v>9.0</v>
      </c>
      <c r="AE28" s="153">
        <v>2.0</v>
      </c>
      <c r="AF28" s="141">
        <v>10.0</v>
      </c>
      <c r="AG28" s="142">
        <f t="shared" si="16"/>
        <v>60</v>
      </c>
      <c r="AH28" s="142">
        <f t="shared" si="17"/>
        <v>26</v>
      </c>
      <c r="AI28" s="142">
        <f t="shared" si="18"/>
        <v>84.50704225</v>
      </c>
      <c r="AJ28" s="142">
        <f t="shared" si="19"/>
        <v>92.85714286</v>
      </c>
      <c r="AK28" s="141">
        <v>5.0</v>
      </c>
      <c r="AL28" s="154">
        <v>3.0</v>
      </c>
      <c r="AM28" s="154">
        <v>14.0</v>
      </c>
      <c r="AN28" s="155">
        <f t="shared" si="20"/>
        <v>68</v>
      </c>
      <c r="AO28" s="155">
        <f t="shared" si="21"/>
        <v>40</v>
      </c>
      <c r="AP28" s="156">
        <f t="shared" si="22"/>
        <v>86.07594937</v>
      </c>
      <c r="AQ28" s="156">
        <f t="shared" si="23"/>
        <v>90.90909091</v>
      </c>
      <c r="AR28" s="144"/>
      <c r="AS28" s="144"/>
      <c r="AT28" s="157"/>
      <c r="AU28" s="146"/>
      <c r="AV28" s="118"/>
      <c r="AW28" s="116"/>
      <c r="AX28" s="157"/>
      <c r="AY28" s="157"/>
      <c r="AZ28" s="116"/>
      <c r="BA28" s="116"/>
      <c r="BB28" s="145"/>
      <c r="BC28" s="145"/>
      <c r="BD28" s="116"/>
      <c r="BE28" s="116"/>
      <c r="BF28" s="145"/>
      <c r="BG28" s="145"/>
      <c r="BH28" s="116"/>
      <c r="BI28" s="116"/>
      <c r="BJ28" s="145"/>
      <c r="BK28" s="145"/>
      <c r="BL28" s="116"/>
      <c r="BM28" s="116"/>
      <c r="BN28" s="145"/>
      <c r="BO28" s="145"/>
      <c r="BP28" s="116"/>
      <c r="BQ28" s="116"/>
      <c r="BR28" s="145"/>
      <c r="BS28" s="145"/>
      <c r="BT28" s="116"/>
      <c r="BU28" s="116"/>
      <c r="BV28" s="145"/>
      <c r="BW28" s="145"/>
      <c r="BX28" s="116"/>
      <c r="BY28" s="116"/>
      <c r="BZ28" s="147"/>
      <c r="CA28" s="147"/>
      <c r="CB28" s="4"/>
    </row>
    <row r="29">
      <c r="A29" s="148">
        <v>24.0</v>
      </c>
      <c r="B29" s="148" t="s">
        <v>40</v>
      </c>
      <c r="C29" s="149">
        <v>7.0</v>
      </c>
      <c r="D29" s="149">
        <v>1.0</v>
      </c>
      <c r="E29" s="125">
        <f t="shared" si="1"/>
        <v>8</v>
      </c>
      <c r="F29" s="149">
        <v>2.0</v>
      </c>
      <c r="G29" s="150">
        <f t="shared" si="2"/>
        <v>10</v>
      </c>
      <c r="H29" s="179">
        <f t="shared" si="3"/>
        <v>50</v>
      </c>
      <c r="I29" s="150">
        <v>7.0</v>
      </c>
      <c r="J29" s="149">
        <v>4.0</v>
      </c>
      <c r="K29" s="151">
        <v>8.0</v>
      </c>
      <c r="L29" s="137">
        <f t="shared" si="4"/>
        <v>19</v>
      </c>
      <c r="M29" s="137">
        <f t="shared" si="5"/>
        <v>10</v>
      </c>
      <c r="N29" s="137">
        <f t="shared" si="6"/>
        <v>67.85714286</v>
      </c>
      <c r="O29" s="137">
        <f t="shared" si="7"/>
        <v>83.33333333</v>
      </c>
      <c r="P29" s="152">
        <v>7.0</v>
      </c>
      <c r="Q29" s="153">
        <v>3.0</v>
      </c>
      <c r="R29" s="152">
        <v>8.0</v>
      </c>
      <c r="S29" s="137">
        <f t="shared" si="8"/>
        <v>29</v>
      </c>
      <c r="T29" s="137">
        <f t="shared" si="9"/>
        <v>18</v>
      </c>
      <c r="U29" s="137">
        <f t="shared" si="10"/>
        <v>69.04761905</v>
      </c>
      <c r="V29" s="137">
        <f t="shared" si="11"/>
        <v>90</v>
      </c>
      <c r="W29" s="151">
        <v>8.0</v>
      </c>
      <c r="X29" s="139">
        <v>0.0</v>
      </c>
      <c r="Y29" s="57">
        <v>4.0</v>
      </c>
      <c r="Z29" s="140">
        <f t="shared" si="12"/>
        <v>37</v>
      </c>
      <c r="AA29" s="140">
        <f t="shared" si="13"/>
        <v>22</v>
      </c>
      <c r="AB29" s="140">
        <f t="shared" si="14"/>
        <v>72.54901961</v>
      </c>
      <c r="AC29" s="140">
        <f t="shared" si="15"/>
        <v>84.61538462</v>
      </c>
      <c r="AD29" s="153">
        <v>6.0</v>
      </c>
      <c r="AE29" s="153">
        <v>2.0</v>
      </c>
      <c r="AF29" s="141">
        <v>8.0</v>
      </c>
      <c r="AG29" s="142">
        <f t="shared" si="16"/>
        <v>45</v>
      </c>
      <c r="AH29" s="142">
        <f t="shared" si="17"/>
        <v>24</v>
      </c>
      <c r="AI29" s="142">
        <f t="shared" si="18"/>
        <v>63.38028169</v>
      </c>
      <c r="AJ29" s="142">
        <f t="shared" si="19"/>
        <v>85.71428571</v>
      </c>
      <c r="AK29" s="141">
        <v>5.0</v>
      </c>
      <c r="AL29" s="154">
        <v>3.0</v>
      </c>
      <c r="AM29" s="154">
        <v>14.0</v>
      </c>
      <c r="AN29" s="155">
        <f t="shared" si="20"/>
        <v>53</v>
      </c>
      <c r="AO29" s="155">
        <f t="shared" si="21"/>
        <v>38</v>
      </c>
      <c r="AP29" s="158">
        <f t="shared" si="22"/>
        <v>67.08860759</v>
      </c>
      <c r="AQ29" s="156">
        <f t="shared" si="23"/>
        <v>86.36363636</v>
      </c>
      <c r="AR29" s="144"/>
      <c r="AS29" s="144"/>
      <c r="AT29" s="157"/>
      <c r="AU29" s="146"/>
      <c r="AV29" s="118"/>
      <c r="AW29" s="116"/>
      <c r="AX29" s="157"/>
      <c r="AY29" s="157"/>
      <c r="AZ29" s="116"/>
      <c r="BA29" s="116"/>
      <c r="BB29" s="145"/>
      <c r="BC29" s="145"/>
      <c r="BD29" s="116"/>
      <c r="BE29" s="116"/>
      <c r="BF29" s="145"/>
      <c r="BG29" s="145"/>
      <c r="BH29" s="116"/>
      <c r="BI29" s="116"/>
      <c r="BJ29" s="145"/>
      <c r="BK29" s="145"/>
      <c r="BL29" s="116"/>
      <c r="BM29" s="116"/>
      <c r="BN29" s="145"/>
      <c r="BO29" s="145"/>
      <c r="BP29" s="116"/>
      <c r="BQ29" s="116"/>
      <c r="BR29" s="145"/>
      <c r="BS29" s="145"/>
      <c r="BT29" s="116"/>
      <c r="BU29" s="116"/>
      <c r="BV29" s="145"/>
      <c r="BW29" s="145"/>
      <c r="BX29" s="116"/>
      <c r="BY29" s="116"/>
      <c r="BZ29" s="147"/>
      <c r="CA29" s="147"/>
      <c r="CB29" s="4"/>
    </row>
    <row r="30">
      <c r="A30" s="148">
        <v>25.0</v>
      </c>
      <c r="B30" s="148" t="s">
        <v>41</v>
      </c>
      <c r="C30" s="149">
        <v>10.0</v>
      </c>
      <c r="D30" s="149">
        <v>3.0</v>
      </c>
      <c r="E30" s="125">
        <f t="shared" si="1"/>
        <v>13</v>
      </c>
      <c r="F30" s="149">
        <v>4.0</v>
      </c>
      <c r="G30" s="150">
        <f t="shared" si="2"/>
        <v>17</v>
      </c>
      <c r="H30" s="150">
        <f t="shared" si="3"/>
        <v>85</v>
      </c>
      <c r="I30" s="150">
        <v>5.0</v>
      </c>
      <c r="J30" s="149">
        <v>2.0</v>
      </c>
      <c r="K30" s="151">
        <v>6.0</v>
      </c>
      <c r="L30" s="137">
        <f t="shared" si="4"/>
        <v>20</v>
      </c>
      <c r="M30" s="137">
        <f t="shared" si="5"/>
        <v>10</v>
      </c>
      <c r="N30" s="137">
        <f t="shared" si="6"/>
        <v>71.42857143</v>
      </c>
      <c r="O30" s="137">
        <f t="shared" si="7"/>
        <v>83.33333333</v>
      </c>
      <c r="P30" s="152">
        <v>6.0</v>
      </c>
      <c r="Q30" s="153">
        <v>3.0</v>
      </c>
      <c r="R30" s="152">
        <v>8.0</v>
      </c>
      <c r="S30" s="137">
        <f t="shared" si="8"/>
        <v>29</v>
      </c>
      <c r="T30" s="137">
        <f t="shared" si="9"/>
        <v>18</v>
      </c>
      <c r="U30" s="137">
        <f t="shared" si="10"/>
        <v>69.04761905</v>
      </c>
      <c r="V30" s="137">
        <f t="shared" si="11"/>
        <v>90</v>
      </c>
      <c r="W30" s="151">
        <v>7.0</v>
      </c>
      <c r="X30" s="139">
        <v>1.0</v>
      </c>
      <c r="Y30" s="57">
        <v>4.0</v>
      </c>
      <c r="Z30" s="140">
        <f t="shared" si="12"/>
        <v>37</v>
      </c>
      <c r="AA30" s="140">
        <f t="shared" si="13"/>
        <v>22</v>
      </c>
      <c r="AB30" s="140">
        <f t="shared" si="14"/>
        <v>72.54901961</v>
      </c>
      <c r="AC30" s="140">
        <f t="shared" si="15"/>
        <v>84.61538462</v>
      </c>
      <c r="AD30" s="153">
        <v>18.0</v>
      </c>
      <c r="AE30" s="153">
        <v>2.0</v>
      </c>
      <c r="AF30" s="141">
        <v>10.0</v>
      </c>
      <c r="AG30" s="142">
        <f t="shared" si="16"/>
        <v>57</v>
      </c>
      <c r="AH30" s="142">
        <f t="shared" si="17"/>
        <v>24</v>
      </c>
      <c r="AI30" s="142">
        <f t="shared" si="18"/>
        <v>80.28169014</v>
      </c>
      <c r="AJ30" s="142">
        <f t="shared" si="19"/>
        <v>85.71428571</v>
      </c>
      <c r="AK30" s="141">
        <v>5.0</v>
      </c>
      <c r="AL30" s="154">
        <v>3.0</v>
      </c>
      <c r="AM30" s="154">
        <v>14.0</v>
      </c>
      <c r="AN30" s="155">
        <f t="shared" si="20"/>
        <v>65</v>
      </c>
      <c r="AO30" s="155">
        <f t="shared" si="21"/>
        <v>38</v>
      </c>
      <c r="AP30" s="156">
        <f t="shared" si="22"/>
        <v>82.27848101</v>
      </c>
      <c r="AQ30" s="156">
        <f t="shared" si="23"/>
        <v>86.36363636</v>
      </c>
      <c r="AR30" s="144"/>
      <c r="AS30" s="144"/>
      <c r="AT30" s="157"/>
      <c r="AU30" s="146"/>
      <c r="AV30" s="118"/>
      <c r="AW30" s="116"/>
      <c r="AX30" s="157"/>
      <c r="AY30" s="157"/>
      <c r="AZ30" s="116"/>
      <c r="BA30" s="116"/>
      <c r="BB30" s="145"/>
      <c r="BC30" s="145"/>
      <c r="BD30" s="116"/>
      <c r="BE30" s="116"/>
      <c r="BF30" s="145"/>
      <c r="BG30" s="145"/>
      <c r="BH30" s="116"/>
      <c r="BI30" s="116"/>
      <c r="BJ30" s="145"/>
      <c r="BK30" s="145"/>
      <c r="BL30" s="116"/>
      <c r="BM30" s="116"/>
      <c r="BN30" s="145"/>
      <c r="BO30" s="145"/>
      <c r="BP30" s="116"/>
      <c r="BQ30" s="116"/>
      <c r="BR30" s="145"/>
      <c r="BS30" s="145"/>
      <c r="BT30" s="116"/>
      <c r="BU30" s="116"/>
      <c r="BV30" s="145"/>
      <c r="BW30" s="145"/>
      <c r="BX30" s="116"/>
      <c r="BY30" s="116"/>
      <c r="BZ30" s="147"/>
      <c r="CA30" s="147"/>
      <c r="CB30" s="4"/>
    </row>
    <row r="31">
      <c r="A31" s="148">
        <v>26.0</v>
      </c>
      <c r="B31" s="148" t="s">
        <v>42</v>
      </c>
      <c r="C31" s="180">
        <v>11.0</v>
      </c>
      <c r="D31" s="180">
        <v>2.0</v>
      </c>
      <c r="E31" s="125">
        <f t="shared" si="1"/>
        <v>13</v>
      </c>
      <c r="F31" s="149">
        <v>2.0</v>
      </c>
      <c r="G31" s="150">
        <f t="shared" si="2"/>
        <v>15</v>
      </c>
      <c r="H31" s="150">
        <f t="shared" si="3"/>
        <v>75</v>
      </c>
      <c r="I31" s="150">
        <v>8.0</v>
      </c>
      <c r="J31" s="149">
        <v>2.0</v>
      </c>
      <c r="K31" s="151">
        <v>4.0</v>
      </c>
      <c r="L31" s="137">
        <f t="shared" si="4"/>
        <v>23</v>
      </c>
      <c r="M31" s="137">
        <f t="shared" si="5"/>
        <v>6</v>
      </c>
      <c r="N31" s="137">
        <f t="shared" si="6"/>
        <v>82.14285714</v>
      </c>
      <c r="O31" s="137">
        <f t="shared" si="7"/>
        <v>50</v>
      </c>
      <c r="P31" s="152">
        <v>7.0</v>
      </c>
      <c r="Q31" s="153">
        <v>3.0</v>
      </c>
      <c r="R31" s="152">
        <v>8.0</v>
      </c>
      <c r="S31" s="137">
        <f t="shared" si="8"/>
        <v>33</v>
      </c>
      <c r="T31" s="137">
        <f t="shared" si="9"/>
        <v>14</v>
      </c>
      <c r="U31" s="137">
        <f t="shared" si="10"/>
        <v>78.57142857</v>
      </c>
      <c r="V31" s="137">
        <f t="shared" si="11"/>
        <v>70</v>
      </c>
      <c r="W31" s="151">
        <v>8.0</v>
      </c>
      <c r="X31" s="139">
        <v>1.0</v>
      </c>
      <c r="Y31" s="57">
        <v>4.0</v>
      </c>
      <c r="Z31" s="140">
        <f t="shared" si="12"/>
        <v>42</v>
      </c>
      <c r="AA31" s="140">
        <f t="shared" si="13"/>
        <v>18</v>
      </c>
      <c r="AB31" s="140">
        <f t="shared" si="14"/>
        <v>82.35294118</v>
      </c>
      <c r="AC31" s="140">
        <f t="shared" si="15"/>
        <v>69.23076923</v>
      </c>
      <c r="AD31" s="153">
        <v>17.0</v>
      </c>
      <c r="AE31" s="153">
        <v>2.0</v>
      </c>
      <c r="AF31" s="141">
        <v>10.0</v>
      </c>
      <c r="AG31" s="142">
        <f t="shared" si="16"/>
        <v>61</v>
      </c>
      <c r="AH31" s="142">
        <f t="shared" si="17"/>
        <v>20</v>
      </c>
      <c r="AI31" s="142">
        <f t="shared" si="18"/>
        <v>85.91549296</v>
      </c>
      <c r="AJ31" s="142">
        <f t="shared" si="19"/>
        <v>71.42857143</v>
      </c>
      <c r="AK31" s="141">
        <v>5.0</v>
      </c>
      <c r="AL31" s="154">
        <v>3.0</v>
      </c>
      <c r="AM31" s="154">
        <v>14.0</v>
      </c>
      <c r="AN31" s="155">
        <f t="shared" si="20"/>
        <v>69</v>
      </c>
      <c r="AO31" s="155">
        <f t="shared" si="21"/>
        <v>34</v>
      </c>
      <c r="AP31" s="156">
        <f t="shared" si="22"/>
        <v>87.34177215</v>
      </c>
      <c r="AQ31" s="156">
        <f t="shared" si="23"/>
        <v>77.27272727</v>
      </c>
      <c r="AR31" s="144"/>
      <c r="AS31" s="144"/>
      <c r="AT31" s="157"/>
      <c r="AU31" s="146"/>
      <c r="AV31" s="118"/>
      <c r="AW31" s="116"/>
      <c r="AX31" s="157"/>
      <c r="AY31" s="157"/>
      <c r="AZ31" s="116"/>
      <c r="BA31" s="116"/>
      <c r="BB31" s="145"/>
      <c r="BC31" s="145"/>
      <c r="BD31" s="116"/>
      <c r="BE31" s="116"/>
      <c r="BF31" s="145"/>
      <c r="BG31" s="145"/>
      <c r="BH31" s="116"/>
      <c r="BI31" s="116"/>
      <c r="BJ31" s="145"/>
      <c r="BK31" s="145"/>
      <c r="BL31" s="116"/>
      <c r="BM31" s="116"/>
      <c r="BN31" s="145"/>
      <c r="BO31" s="145"/>
      <c r="BP31" s="116"/>
      <c r="BQ31" s="116"/>
      <c r="BR31" s="145"/>
      <c r="BS31" s="145"/>
      <c r="BT31" s="116"/>
      <c r="BU31" s="116"/>
      <c r="BV31" s="145"/>
      <c r="BW31" s="145"/>
      <c r="BX31" s="116"/>
      <c r="BY31" s="116"/>
      <c r="BZ31" s="147"/>
      <c r="CA31" s="147"/>
      <c r="CB31" s="4"/>
    </row>
    <row r="32">
      <c r="A32" s="159">
        <v>27.0</v>
      </c>
      <c r="B32" s="159" t="s">
        <v>43</v>
      </c>
      <c r="C32" s="181">
        <v>2.0</v>
      </c>
      <c r="D32" s="181">
        <v>1.0</v>
      </c>
      <c r="E32" s="125">
        <f t="shared" si="1"/>
        <v>3</v>
      </c>
      <c r="F32" s="160">
        <v>0.0</v>
      </c>
      <c r="G32" s="161">
        <f t="shared" si="2"/>
        <v>3</v>
      </c>
      <c r="H32" s="161">
        <f t="shared" si="3"/>
        <v>15</v>
      </c>
      <c r="I32" s="161">
        <v>7.0</v>
      </c>
      <c r="J32" s="160">
        <v>1.0</v>
      </c>
      <c r="K32" s="162">
        <v>2.0</v>
      </c>
      <c r="L32" s="137">
        <f t="shared" si="4"/>
        <v>11</v>
      </c>
      <c r="M32" s="137">
        <f t="shared" si="5"/>
        <v>2</v>
      </c>
      <c r="N32" s="137">
        <f t="shared" si="6"/>
        <v>39.28571429</v>
      </c>
      <c r="O32" s="137">
        <f t="shared" si="7"/>
        <v>16.66666667</v>
      </c>
      <c r="P32" s="163">
        <v>8.0</v>
      </c>
      <c r="Q32" s="164">
        <v>3.0</v>
      </c>
      <c r="R32" s="163">
        <v>8.0</v>
      </c>
      <c r="S32" s="137">
        <f t="shared" si="8"/>
        <v>22</v>
      </c>
      <c r="T32" s="137">
        <f t="shared" si="9"/>
        <v>10</v>
      </c>
      <c r="U32" s="137">
        <f t="shared" si="10"/>
        <v>52.38095238</v>
      </c>
      <c r="V32" s="137">
        <f t="shared" si="11"/>
        <v>50</v>
      </c>
      <c r="W32" s="162">
        <v>4.0</v>
      </c>
      <c r="X32" s="139">
        <v>1.0</v>
      </c>
      <c r="Y32" s="57">
        <v>6.0</v>
      </c>
      <c r="Z32" s="140">
        <f t="shared" si="12"/>
        <v>27</v>
      </c>
      <c r="AA32" s="140">
        <f t="shared" si="13"/>
        <v>16</v>
      </c>
      <c r="AB32" s="140">
        <f t="shared" si="14"/>
        <v>52.94117647</v>
      </c>
      <c r="AC32" s="140">
        <f t="shared" si="15"/>
        <v>61.53846154</v>
      </c>
      <c r="AD32" s="164">
        <v>16.0</v>
      </c>
      <c r="AE32" s="164">
        <v>2.0</v>
      </c>
      <c r="AF32" s="166">
        <v>10.0</v>
      </c>
      <c r="AG32" s="142">
        <f t="shared" si="16"/>
        <v>45</v>
      </c>
      <c r="AH32" s="142">
        <f t="shared" si="17"/>
        <v>18</v>
      </c>
      <c r="AI32" s="142">
        <f t="shared" si="18"/>
        <v>63.38028169</v>
      </c>
      <c r="AJ32" s="142">
        <f t="shared" si="19"/>
        <v>64.28571429</v>
      </c>
      <c r="AK32" s="166">
        <v>5.0</v>
      </c>
      <c r="AL32" s="167">
        <v>3.0</v>
      </c>
      <c r="AM32" s="167">
        <v>14.0</v>
      </c>
      <c r="AN32" s="155">
        <f t="shared" si="20"/>
        <v>53</v>
      </c>
      <c r="AO32" s="155">
        <f t="shared" si="21"/>
        <v>32</v>
      </c>
      <c r="AP32" s="158">
        <f t="shared" si="22"/>
        <v>67.08860759</v>
      </c>
      <c r="AQ32" s="158">
        <f t="shared" si="23"/>
        <v>72.72727273</v>
      </c>
      <c r="AR32" s="144"/>
      <c r="AS32" s="144"/>
      <c r="AT32" s="157"/>
      <c r="AU32" s="146"/>
      <c r="AV32" s="118"/>
      <c r="AW32" s="116"/>
      <c r="AX32" s="157"/>
      <c r="AY32" s="157"/>
      <c r="AZ32" s="116"/>
      <c r="BA32" s="116"/>
      <c r="BB32" s="145"/>
      <c r="BC32" s="145"/>
      <c r="BD32" s="116"/>
      <c r="BE32" s="116"/>
      <c r="BF32" s="168"/>
      <c r="BG32" s="168"/>
      <c r="BH32" s="169"/>
      <c r="BI32" s="169"/>
      <c r="BJ32" s="168"/>
      <c r="BK32" s="168"/>
      <c r="BL32" s="169"/>
      <c r="BM32" s="169"/>
      <c r="BN32" s="168"/>
      <c r="BO32" s="168"/>
      <c r="BP32" s="169"/>
      <c r="BQ32" s="169"/>
      <c r="BR32" s="168"/>
      <c r="BS32" s="168"/>
      <c r="BT32" s="169"/>
      <c r="BU32" s="169"/>
      <c r="BV32" s="168"/>
      <c r="BW32" s="168"/>
      <c r="BX32" s="169"/>
      <c r="BY32" s="169"/>
      <c r="BZ32" s="170"/>
      <c r="CA32" s="170"/>
      <c r="CB32" s="171"/>
    </row>
    <row r="33">
      <c r="A33" s="159">
        <v>28.0</v>
      </c>
      <c r="B33" s="159" t="s">
        <v>44</v>
      </c>
      <c r="C33" s="160">
        <v>4.0</v>
      </c>
      <c r="D33" s="160">
        <v>3.0</v>
      </c>
      <c r="E33" s="125">
        <f t="shared" si="1"/>
        <v>7</v>
      </c>
      <c r="F33" s="160">
        <v>2.0</v>
      </c>
      <c r="G33" s="161">
        <f t="shared" si="2"/>
        <v>9</v>
      </c>
      <c r="H33" s="161">
        <f t="shared" si="3"/>
        <v>45</v>
      </c>
      <c r="I33" s="161">
        <v>7.0</v>
      </c>
      <c r="J33" s="160">
        <v>4.0</v>
      </c>
      <c r="K33" s="162">
        <v>8.0</v>
      </c>
      <c r="L33" s="137">
        <f t="shared" si="4"/>
        <v>18</v>
      </c>
      <c r="M33" s="137">
        <f t="shared" si="5"/>
        <v>10</v>
      </c>
      <c r="N33" s="137">
        <f t="shared" si="6"/>
        <v>64.28571429</v>
      </c>
      <c r="O33" s="137">
        <f t="shared" si="7"/>
        <v>83.33333333</v>
      </c>
      <c r="P33" s="163">
        <v>6.0</v>
      </c>
      <c r="Q33" s="164">
        <v>2.0</v>
      </c>
      <c r="R33" s="163">
        <v>8.0</v>
      </c>
      <c r="S33" s="137">
        <f t="shared" si="8"/>
        <v>26</v>
      </c>
      <c r="T33" s="137">
        <f t="shared" si="9"/>
        <v>18</v>
      </c>
      <c r="U33" s="137">
        <f t="shared" si="10"/>
        <v>61.9047619</v>
      </c>
      <c r="V33" s="137">
        <f t="shared" si="11"/>
        <v>90</v>
      </c>
      <c r="W33" s="162">
        <v>8.0</v>
      </c>
      <c r="X33" s="139">
        <v>1.0</v>
      </c>
      <c r="Y33" s="57">
        <v>6.0</v>
      </c>
      <c r="Z33" s="140">
        <f t="shared" si="12"/>
        <v>35</v>
      </c>
      <c r="AA33" s="140">
        <f t="shared" si="13"/>
        <v>24</v>
      </c>
      <c r="AB33" s="140">
        <f t="shared" si="14"/>
        <v>68.62745098</v>
      </c>
      <c r="AC33" s="140">
        <f t="shared" si="15"/>
        <v>92.30769231</v>
      </c>
      <c r="AD33" s="164">
        <v>17.0</v>
      </c>
      <c r="AE33" s="164">
        <v>2.0</v>
      </c>
      <c r="AF33" s="166">
        <v>8.0</v>
      </c>
      <c r="AG33" s="142">
        <f t="shared" si="16"/>
        <v>54</v>
      </c>
      <c r="AH33" s="142">
        <f t="shared" si="17"/>
        <v>26</v>
      </c>
      <c r="AI33" s="142">
        <f t="shared" si="18"/>
        <v>76.05633803</v>
      </c>
      <c r="AJ33" s="142">
        <f t="shared" si="19"/>
        <v>92.85714286</v>
      </c>
      <c r="AK33" s="166">
        <v>5.0</v>
      </c>
      <c r="AL33" s="167">
        <v>3.0</v>
      </c>
      <c r="AM33" s="167">
        <v>12.0</v>
      </c>
      <c r="AN33" s="155">
        <f t="shared" si="20"/>
        <v>62</v>
      </c>
      <c r="AO33" s="155">
        <f t="shared" si="21"/>
        <v>38</v>
      </c>
      <c r="AP33" s="156">
        <f t="shared" si="22"/>
        <v>78.48101266</v>
      </c>
      <c r="AQ33" s="156">
        <f t="shared" si="23"/>
        <v>86.36363636</v>
      </c>
      <c r="AR33" s="144"/>
      <c r="AS33" s="144"/>
      <c r="AT33" s="157"/>
      <c r="AU33" s="146"/>
      <c r="AV33" s="118"/>
      <c r="AW33" s="116"/>
      <c r="AX33" s="157"/>
      <c r="AY33" s="157"/>
      <c r="AZ33" s="116"/>
      <c r="BA33" s="116"/>
      <c r="BB33" s="145"/>
      <c r="BC33" s="145"/>
      <c r="BD33" s="116"/>
      <c r="BE33" s="116"/>
      <c r="BF33" s="168"/>
      <c r="BG33" s="168"/>
      <c r="BH33" s="169"/>
      <c r="BI33" s="169"/>
      <c r="BJ33" s="168"/>
      <c r="BK33" s="168"/>
      <c r="BL33" s="169"/>
      <c r="BM33" s="169"/>
      <c r="BN33" s="168"/>
      <c r="BO33" s="168"/>
      <c r="BP33" s="169"/>
      <c r="BQ33" s="169"/>
      <c r="BR33" s="168"/>
      <c r="BS33" s="168"/>
      <c r="BT33" s="169"/>
      <c r="BU33" s="169"/>
      <c r="BV33" s="168"/>
      <c r="BW33" s="168"/>
      <c r="BX33" s="169"/>
      <c r="BY33" s="169"/>
      <c r="BZ33" s="170"/>
      <c r="CA33" s="170"/>
      <c r="CB33" s="171"/>
    </row>
    <row r="34">
      <c r="A34" s="159">
        <v>29.0</v>
      </c>
      <c r="B34" s="159" t="s">
        <v>45</v>
      </c>
      <c r="C34" s="160">
        <v>11.0</v>
      </c>
      <c r="D34" s="160">
        <v>2.0</v>
      </c>
      <c r="E34" s="125">
        <f t="shared" si="1"/>
        <v>13</v>
      </c>
      <c r="F34" s="160">
        <v>2.0</v>
      </c>
      <c r="G34" s="161">
        <f t="shared" si="2"/>
        <v>15</v>
      </c>
      <c r="H34" s="161">
        <f t="shared" si="3"/>
        <v>75</v>
      </c>
      <c r="I34" s="161">
        <v>8.0</v>
      </c>
      <c r="J34" s="160">
        <v>1.0</v>
      </c>
      <c r="K34" s="162">
        <v>2.0</v>
      </c>
      <c r="L34" s="137">
        <f t="shared" si="4"/>
        <v>22</v>
      </c>
      <c r="M34" s="137">
        <f t="shared" si="5"/>
        <v>4</v>
      </c>
      <c r="N34" s="137">
        <f t="shared" si="6"/>
        <v>78.57142857</v>
      </c>
      <c r="O34" s="137">
        <f t="shared" si="7"/>
        <v>33.33333333</v>
      </c>
      <c r="P34" s="163">
        <v>7.0</v>
      </c>
      <c r="Q34" s="164">
        <v>2.0</v>
      </c>
      <c r="R34" s="163">
        <v>2.0</v>
      </c>
      <c r="S34" s="137">
        <f t="shared" si="8"/>
        <v>31</v>
      </c>
      <c r="T34" s="137">
        <f t="shared" si="9"/>
        <v>6</v>
      </c>
      <c r="U34" s="137">
        <f t="shared" si="10"/>
        <v>73.80952381</v>
      </c>
      <c r="V34" s="137">
        <f t="shared" si="11"/>
        <v>30</v>
      </c>
      <c r="W34" s="162">
        <v>5.0</v>
      </c>
      <c r="X34" s="165">
        <v>0.0</v>
      </c>
      <c r="Y34" s="57">
        <v>2.0</v>
      </c>
      <c r="Z34" s="140">
        <f t="shared" si="12"/>
        <v>36</v>
      </c>
      <c r="AA34" s="140">
        <f t="shared" si="13"/>
        <v>8</v>
      </c>
      <c r="AB34" s="140">
        <f t="shared" si="14"/>
        <v>70.58823529</v>
      </c>
      <c r="AC34" s="140">
        <f t="shared" si="15"/>
        <v>30.76923077</v>
      </c>
      <c r="AD34" s="164">
        <v>7.0</v>
      </c>
      <c r="AE34" s="164">
        <v>2.0</v>
      </c>
      <c r="AF34" s="166">
        <v>6.0</v>
      </c>
      <c r="AG34" s="142">
        <f t="shared" si="16"/>
        <v>45</v>
      </c>
      <c r="AH34" s="142">
        <f t="shared" si="17"/>
        <v>10</v>
      </c>
      <c r="AI34" s="142">
        <f t="shared" si="18"/>
        <v>63.38028169</v>
      </c>
      <c r="AJ34" s="142">
        <f t="shared" si="19"/>
        <v>35.71428571</v>
      </c>
      <c r="AK34" s="166">
        <v>5.0</v>
      </c>
      <c r="AL34" s="167">
        <v>3.0</v>
      </c>
      <c r="AM34" s="167">
        <v>10.0</v>
      </c>
      <c r="AN34" s="155">
        <f t="shared" si="20"/>
        <v>53</v>
      </c>
      <c r="AO34" s="155">
        <f t="shared" si="21"/>
        <v>20</v>
      </c>
      <c r="AP34" s="158">
        <f t="shared" si="22"/>
        <v>67.08860759</v>
      </c>
      <c r="AQ34" s="158">
        <f t="shared" si="23"/>
        <v>45.45454545</v>
      </c>
      <c r="AR34" s="144"/>
      <c r="AS34" s="144"/>
      <c r="AT34" s="157"/>
      <c r="AU34" s="146"/>
      <c r="AV34" s="118"/>
      <c r="AW34" s="116"/>
      <c r="AX34" s="157"/>
      <c r="AY34" s="157"/>
      <c r="AZ34" s="116"/>
      <c r="BA34" s="116"/>
      <c r="BB34" s="145"/>
      <c r="BC34" s="145"/>
      <c r="BD34" s="116"/>
      <c r="BE34" s="116"/>
      <c r="BF34" s="168"/>
      <c r="BG34" s="168"/>
      <c r="BH34" s="169"/>
      <c r="BI34" s="169"/>
      <c r="BJ34" s="168"/>
      <c r="BK34" s="168"/>
      <c r="BL34" s="169"/>
      <c r="BM34" s="169"/>
      <c r="BN34" s="168"/>
      <c r="BO34" s="168"/>
      <c r="BP34" s="169"/>
      <c r="BQ34" s="169"/>
      <c r="BR34" s="168"/>
      <c r="BS34" s="168"/>
      <c r="BT34" s="169"/>
      <c r="BU34" s="169"/>
      <c r="BV34" s="168"/>
      <c r="BW34" s="168"/>
      <c r="BX34" s="169"/>
      <c r="BY34" s="169"/>
      <c r="BZ34" s="170"/>
      <c r="CA34" s="170"/>
      <c r="CB34" s="171"/>
    </row>
    <row r="35">
      <c r="A35" s="148">
        <v>30.0</v>
      </c>
      <c r="B35" s="148" t="s">
        <v>46</v>
      </c>
      <c r="C35" s="149">
        <v>10.0</v>
      </c>
      <c r="D35" s="149">
        <v>3.0</v>
      </c>
      <c r="E35" s="125">
        <f t="shared" si="1"/>
        <v>13</v>
      </c>
      <c r="F35" s="149">
        <v>4.0</v>
      </c>
      <c r="G35" s="150">
        <f t="shared" si="2"/>
        <v>17</v>
      </c>
      <c r="H35" s="150">
        <f t="shared" si="3"/>
        <v>85</v>
      </c>
      <c r="I35" s="150">
        <v>7.0</v>
      </c>
      <c r="J35" s="149">
        <v>4.0</v>
      </c>
      <c r="K35" s="151">
        <v>8.0</v>
      </c>
      <c r="L35" s="137">
        <f t="shared" si="4"/>
        <v>24</v>
      </c>
      <c r="M35" s="137">
        <f t="shared" si="5"/>
        <v>12</v>
      </c>
      <c r="N35" s="137">
        <f t="shared" si="6"/>
        <v>85.71428571</v>
      </c>
      <c r="O35" s="137">
        <f t="shared" si="7"/>
        <v>100</v>
      </c>
      <c r="P35" s="152">
        <v>8.0</v>
      </c>
      <c r="Q35" s="153">
        <v>3.0</v>
      </c>
      <c r="R35" s="152">
        <v>8.0</v>
      </c>
      <c r="S35" s="137">
        <f t="shared" si="8"/>
        <v>35</v>
      </c>
      <c r="T35" s="137">
        <f t="shared" si="9"/>
        <v>20</v>
      </c>
      <c r="U35" s="137">
        <f t="shared" si="10"/>
        <v>83.33333333</v>
      </c>
      <c r="V35" s="137">
        <f t="shared" si="11"/>
        <v>100</v>
      </c>
      <c r="W35" s="151">
        <v>8.0</v>
      </c>
      <c r="X35" s="139">
        <v>1.0</v>
      </c>
      <c r="Y35" s="57">
        <v>6.0</v>
      </c>
      <c r="Z35" s="140">
        <f t="shared" si="12"/>
        <v>44</v>
      </c>
      <c r="AA35" s="140">
        <f t="shared" si="13"/>
        <v>26</v>
      </c>
      <c r="AB35" s="140">
        <f t="shared" si="14"/>
        <v>86.2745098</v>
      </c>
      <c r="AC35" s="140">
        <f t="shared" si="15"/>
        <v>100</v>
      </c>
      <c r="AD35" s="153">
        <v>16.0</v>
      </c>
      <c r="AE35" s="153">
        <v>1.0</v>
      </c>
      <c r="AF35" s="141">
        <v>10.0</v>
      </c>
      <c r="AG35" s="142">
        <f t="shared" si="16"/>
        <v>61</v>
      </c>
      <c r="AH35" s="142">
        <f t="shared" si="17"/>
        <v>27</v>
      </c>
      <c r="AI35" s="142">
        <f t="shared" si="18"/>
        <v>85.91549296</v>
      </c>
      <c r="AJ35" s="142">
        <f t="shared" si="19"/>
        <v>96.42857143</v>
      </c>
      <c r="AK35" s="141">
        <v>5.0</v>
      </c>
      <c r="AL35" s="154">
        <v>3.0</v>
      </c>
      <c r="AM35" s="154">
        <v>12.0</v>
      </c>
      <c r="AN35" s="155">
        <f t="shared" si="20"/>
        <v>69</v>
      </c>
      <c r="AO35" s="155">
        <f t="shared" si="21"/>
        <v>39</v>
      </c>
      <c r="AP35" s="156">
        <f t="shared" si="22"/>
        <v>87.34177215</v>
      </c>
      <c r="AQ35" s="156">
        <f t="shared" si="23"/>
        <v>88.63636364</v>
      </c>
      <c r="AR35" s="144"/>
      <c r="AS35" s="144"/>
      <c r="AT35" s="157"/>
      <c r="AU35" s="146"/>
      <c r="AV35" s="118"/>
      <c r="AW35" s="116"/>
      <c r="AX35" s="157"/>
      <c r="AY35" s="157"/>
      <c r="AZ35" s="116"/>
      <c r="BA35" s="116"/>
      <c r="BB35" s="145"/>
      <c r="BC35" s="145"/>
      <c r="BD35" s="116"/>
      <c r="BE35" s="116"/>
      <c r="BF35" s="145"/>
      <c r="BG35" s="145"/>
      <c r="BH35" s="116"/>
      <c r="BI35" s="116"/>
      <c r="BJ35" s="145"/>
      <c r="BK35" s="145"/>
      <c r="BL35" s="116"/>
      <c r="BM35" s="116"/>
      <c r="BN35" s="145"/>
      <c r="BO35" s="145"/>
      <c r="BP35" s="116"/>
      <c r="BQ35" s="116"/>
      <c r="BR35" s="145"/>
      <c r="BS35" s="145"/>
      <c r="BT35" s="116"/>
      <c r="BU35" s="116"/>
      <c r="BV35" s="145"/>
      <c r="BW35" s="145"/>
      <c r="BX35" s="116"/>
      <c r="BY35" s="116"/>
      <c r="BZ35" s="147"/>
      <c r="CA35" s="147"/>
      <c r="CB35" s="4"/>
    </row>
    <row r="36">
      <c r="A36" s="159">
        <v>31.0</v>
      </c>
      <c r="B36" s="159" t="s">
        <v>47</v>
      </c>
      <c r="C36" s="160">
        <v>5.0</v>
      </c>
      <c r="D36" s="160">
        <v>1.0</v>
      </c>
      <c r="E36" s="125">
        <f t="shared" si="1"/>
        <v>6</v>
      </c>
      <c r="F36" s="160">
        <v>0.0</v>
      </c>
      <c r="G36" s="161">
        <f t="shared" si="2"/>
        <v>6</v>
      </c>
      <c r="H36" s="161">
        <f t="shared" si="3"/>
        <v>30</v>
      </c>
      <c r="I36" s="161">
        <v>8.0</v>
      </c>
      <c r="J36" s="160">
        <v>2.0</v>
      </c>
      <c r="K36" s="162">
        <v>6.0</v>
      </c>
      <c r="L36" s="137">
        <f t="shared" si="4"/>
        <v>16</v>
      </c>
      <c r="M36" s="137">
        <f t="shared" si="5"/>
        <v>6</v>
      </c>
      <c r="N36" s="137">
        <f t="shared" si="6"/>
        <v>57.14285714</v>
      </c>
      <c r="O36" s="137">
        <f t="shared" si="7"/>
        <v>50</v>
      </c>
      <c r="P36" s="163">
        <v>9.0</v>
      </c>
      <c r="Q36" s="164">
        <v>3.0</v>
      </c>
      <c r="R36" s="163">
        <v>8.0</v>
      </c>
      <c r="S36" s="137">
        <f t="shared" si="8"/>
        <v>28</v>
      </c>
      <c r="T36" s="137">
        <f t="shared" si="9"/>
        <v>14</v>
      </c>
      <c r="U36" s="137">
        <f t="shared" si="10"/>
        <v>66.66666667</v>
      </c>
      <c r="V36" s="137">
        <f t="shared" si="11"/>
        <v>70</v>
      </c>
      <c r="W36" s="162">
        <v>6.0</v>
      </c>
      <c r="X36" s="139">
        <v>1.0</v>
      </c>
      <c r="Y36" s="57">
        <v>6.0</v>
      </c>
      <c r="Z36" s="140">
        <f t="shared" si="12"/>
        <v>35</v>
      </c>
      <c r="AA36" s="140">
        <f t="shared" si="13"/>
        <v>20</v>
      </c>
      <c r="AB36" s="140">
        <f t="shared" si="14"/>
        <v>68.62745098</v>
      </c>
      <c r="AC36" s="140">
        <f t="shared" si="15"/>
        <v>76.92307692</v>
      </c>
      <c r="AD36" s="164">
        <v>18.0</v>
      </c>
      <c r="AE36" s="164">
        <v>2.0</v>
      </c>
      <c r="AF36" s="166">
        <v>10.0</v>
      </c>
      <c r="AG36" s="142">
        <f t="shared" si="16"/>
        <v>55</v>
      </c>
      <c r="AH36" s="142">
        <f t="shared" si="17"/>
        <v>22</v>
      </c>
      <c r="AI36" s="142">
        <f t="shared" si="18"/>
        <v>77.46478873</v>
      </c>
      <c r="AJ36" s="142">
        <f t="shared" si="19"/>
        <v>78.57142857</v>
      </c>
      <c r="AK36" s="166">
        <v>4.0</v>
      </c>
      <c r="AL36" s="167">
        <v>1.0</v>
      </c>
      <c r="AM36" s="167">
        <v>12.0</v>
      </c>
      <c r="AN36" s="155">
        <f t="shared" si="20"/>
        <v>60</v>
      </c>
      <c r="AO36" s="155">
        <f t="shared" si="21"/>
        <v>34</v>
      </c>
      <c r="AP36" s="156">
        <f t="shared" si="22"/>
        <v>75.94936709</v>
      </c>
      <c r="AQ36" s="156">
        <f t="shared" si="23"/>
        <v>77.27272727</v>
      </c>
      <c r="AR36" s="144"/>
      <c r="AS36" s="144"/>
      <c r="AT36" s="157"/>
      <c r="AU36" s="146"/>
      <c r="AV36" s="118"/>
      <c r="AW36" s="116"/>
      <c r="AX36" s="157"/>
      <c r="AY36" s="157"/>
      <c r="AZ36" s="116"/>
      <c r="BA36" s="116"/>
      <c r="BB36" s="145"/>
      <c r="BC36" s="145"/>
      <c r="BD36" s="116"/>
      <c r="BE36" s="116"/>
      <c r="BF36" s="168"/>
      <c r="BG36" s="168"/>
      <c r="BH36" s="169"/>
      <c r="BI36" s="169"/>
      <c r="BJ36" s="168"/>
      <c r="BK36" s="168"/>
      <c r="BL36" s="169"/>
      <c r="BM36" s="169"/>
      <c r="BN36" s="168"/>
      <c r="BO36" s="168"/>
      <c r="BP36" s="169"/>
      <c r="BQ36" s="169"/>
      <c r="BR36" s="168"/>
      <c r="BS36" s="168"/>
      <c r="BT36" s="169"/>
      <c r="BU36" s="169"/>
      <c r="BV36" s="168"/>
      <c r="BW36" s="168"/>
      <c r="BX36" s="169"/>
      <c r="BY36" s="169"/>
      <c r="BZ36" s="170"/>
      <c r="CA36" s="170"/>
      <c r="CB36" s="171"/>
    </row>
    <row r="37">
      <c r="A37" s="148">
        <v>32.0</v>
      </c>
      <c r="B37" s="148" t="s">
        <v>48</v>
      </c>
      <c r="C37" s="149">
        <v>13.0</v>
      </c>
      <c r="D37" s="149">
        <v>2.0</v>
      </c>
      <c r="E37" s="125">
        <f t="shared" si="1"/>
        <v>15</v>
      </c>
      <c r="F37" s="149">
        <v>2.0</v>
      </c>
      <c r="G37" s="150">
        <f t="shared" si="2"/>
        <v>17</v>
      </c>
      <c r="H37" s="150">
        <f t="shared" si="3"/>
        <v>85</v>
      </c>
      <c r="I37" s="150">
        <v>8.0</v>
      </c>
      <c r="J37" s="149">
        <v>3.0</v>
      </c>
      <c r="K37" s="151">
        <v>6.0</v>
      </c>
      <c r="L37" s="137">
        <f t="shared" si="4"/>
        <v>26</v>
      </c>
      <c r="M37" s="137">
        <f t="shared" si="5"/>
        <v>8</v>
      </c>
      <c r="N37" s="137">
        <f t="shared" si="6"/>
        <v>92.85714286</v>
      </c>
      <c r="O37" s="137">
        <f t="shared" si="7"/>
        <v>66.66666667</v>
      </c>
      <c r="P37" s="152">
        <v>11.0</v>
      </c>
      <c r="Q37" s="153">
        <v>2.0</v>
      </c>
      <c r="R37" s="152">
        <v>6.0</v>
      </c>
      <c r="S37" s="137">
        <f t="shared" si="8"/>
        <v>39</v>
      </c>
      <c r="T37" s="137">
        <f t="shared" si="9"/>
        <v>14</v>
      </c>
      <c r="U37" s="137">
        <f t="shared" si="10"/>
        <v>92.85714286</v>
      </c>
      <c r="V37" s="137">
        <f t="shared" si="11"/>
        <v>70</v>
      </c>
      <c r="W37" s="151">
        <v>7.0</v>
      </c>
      <c r="X37" s="139">
        <v>1.0</v>
      </c>
      <c r="Y37" s="57">
        <v>4.0</v>
      </c>
      <c r="Z37" s="140">
        <f t="shared" si="12"/>
        <v>47</v>
      </c>
      <c r="AA37" s="140">
        <f t="shared" si="13"/>
        <v>18</v>
      </c>
      <c r="AB37" s="140">
        <f t="shared" si="14"/>
        <v>92.15686275</v>
      </c>
      <c r="AC37" s="140">
        <f t="shared" si="15"/>
        <v>69.23076923</v>
      </c>
      <c r="AD37" s="153">
        <v>8.0</v>
      </c>
      <c r="AE37" s="153">
        <v>2.0</v>
      </c>
      <c r="AF37" s="141">
        <v>8.0</v>
      </c>
      <c r="AG37" s="142">
        <f t="shared" si="16"/>
        <v>57</v>
      </c>
      <c r="AH37" s="142">
        <f t="shared" si="17"/>
        <v>20</v>
      </c>
      <c r="AI37" s="142">
        <f t="shared" si="18"/>
        <v>80.28169014</v>
      </c>
      <c r="AJ37" s="142">
        <f t="shared" si="19"/>
        <v>71.42857143</v>
      </c>
      <c r="AK37" s="141">
        <v>5.0</v>
      </c>
      <c r="AL37" s="154">
        <v>3.0</v>
      </c>
      <c r="AM37" s="154">
        <v>14.0</v>
      </c>
      <c r="AN37" s="155">
        <f t="shared" si="20"/>
        <v>65</v>
      </c>
      <c r="AO37" s="155">
        <f t="shared" si="21"/>
        <v>34</v>
      </c>
      <c r="AP37" s="156">
        <f t="shared" si="22"/>
        <v>82.27848101</v>
      </c>
      <c r="AQ37" s="156">
        <f t="shared" si="23"/>
        <v>77.27272727</v>
      </c>
      <c r="AR37" s="144"/>
      <c r="AS37" s="144"/>
      <c r="AT37" s="157"/>
      <c r="AU37" s="146"/>
      <c r="AV37" s="118"/>
      <c r="AW37" s="116"/>
      <c r="AX37" s="157"/>
      <c r="AY37" s="157"/>
      <c r="AZ37" s="116"/>
      <c r="BA37" s="116"/>
      <c r="BB37" s="145"/>
      <c r="BC37" s="145"/>
      <c r="BD37" s="116"/>
      <c r="BE37" s="116"/>
      <c r="BF37" s="145"/>
      <c r="BG37" s="145"/>
      <c r="BH37" s="116"/>
      <c r="BI37" s="116"/>
      <c r="BJ37" s="145"/>
      <c r="BK37" s="145"/>
      <c r="BL37" s="116"/>
      <c r="BM37" s="116"/>
      <c r="BN37" s="145"/>
      <c r="BO37" s="145"/>
      <c r="BP37" s="116"/>
      <c r="BQ37" s="116"/>
      <c r="BR37" s="145"/>
      <c r="BS37" s="145"/>
      <c r="BT37" s="116"/>
      <c r="BU37" s="116"/>
      <c r="BV37" s="145"/>
      <c r="BW37" s="145"/>
      <c r="BX37" s="116"/>
      <c r="BY37" s="116"/>
      <c r="BZ37" s="147"/>
      <c r="CA37" s="147"/>
      <c r="CB37" s="4"/>
    </row>
    <row r="38">
      <c r="A38" s="159">
        <v>33.0</v>
      </c>
      <c r="B38" s="159" t="s">
        <v>49</v>
      </c>
      <c r="C38" s="160">
        <v>8.0</v>
      </c>
      <c r="D38" s="160">
        <v>2.0</v>
      </c>
      <c r="E38" s="125">
        <f t="shared" si="1"/>
        <v>10</v>
      </c>
      <c r="F38" s="160">
        <v>0.0</v>
      </c>
      <c r="G38" s="161">
        <f t="shared" si="2"/>
        <v>10</v>
      </c>
      <c r="H38" s="161">
        <f t="shared" si="3"/>
        <v>50</v>
      </c>
      <c r="I38" s="161">
        <v>6.0</v>
      </c>
      <c r="J38" s="160">
        <v>3.0</v>
      </c>
      <c r="K38" s="162">
        <v>8.0</v>
      </c>
      <c r="L38" s="137">
        <f t="shared" si="4"/>
        <v>19</v>
      </c>
      <c r="M38" s="137">
        <f t="shared" si="5"/>
        <v>8</v>
      </c>
      <c r="N38" s="137">
        <f t="shared" si="6"/>
        <v>67.85714286</v>
      </c>
      <c r="O38" s="137">
        <f t="shared" si="7"/>
        <v>66.66666667</v>
      </c>
      <c r="P38" s="163">
        <v>3.0</v>
      </c>
      <c r="Q38" s="164">
        <v>0.0</v>
      </c>
      <c r="R38" s="163">
        <v>4.0</v>
      </c>
      <c r="S38" s="137">
        <f t="shared" si="8"/>
        <v>22</v>
      </c>
      <c r="T38" s="137">
        <f t="shared" si="9"/>
        <v>12</v>
      </c>
      <c r="U38" s="137">
        <f t="shared" si="10"/>
        <v>52.38095238</v>
      </c>
      <c r="V38" s="137">
        <f t="shared" si="11"/>
        <v>60</v>
      </c>
      <c r="W38" s="162">
        <v>6.0</v>
      </c>
      <c r="X38" s="139">
        <v>1.0</v>
      </c>
      <c r="Y38" s="57">
        <v>6.0</v>
      </c>
      <c r="Z38" s="140">
        <f t="shared" si="12"/>
        <v>29</v>
      </c>
      <c r="AA38" s="140">
        <f t="shared" si="13"/>
        <v>18</v>
      </c>
      <c r="AB38" s="140">
        <f t="shared" si="14"/>
        <v>56.8627451</v>
      </c>
      <c r="AC38" s="140">
        <f t="shared" si="15"/>
        <v>69.23076923</v>
      </c>
      <c r="AD38" s="164">
        <v>6.0</v>
      </c>
      <c r="AE38" s="164">
        <v>2.0</v>
      </c>
      <c r="AF38" s="166">
        <v>6.0</v>
      </c>
      <c r="AG38" s="142">
        <f t="shared" si="16"/>
        <v>37</v>
      </c>
      <c r="AH38" s="142">
        <f t="shared" si="17"/>
        <v>20</v>
      </c>
      <c r="AI38" s="142">
        <f t="shared" si="18"/>
        <v>52.11267606</v>
      </c>
      <c r="AJ38" s="142">
        <f t="shared" si="19"/>
        <v>71.42857143</v>
      </c>
      <c r="AK38" s="166">
        <v>4.0</v>
      </c>
      <c r="AL38" s="167">
        <v>2.0</v>
      </c>
      <c r="AM38" s="167">
        <v>10.0</v>
      </c>
      <c r="AN38" s="155">
        <f t="shared" si="20"/>
        <v>43</v>
      </c>
      <c r="AO38" s="155">
        <f t="shared" si="21"/>
        <v>30</v>
      </c>
      <c r="AP38" s="158">
        <f t="shared" si="22"/>
        <v>54.43037975</v>
      </c>
      <c r="AQ38" s="158">
        <f t="shared" si="23"/>
        <v>68.18181818</v>
      </c>
      <c r="AR38" s="144"/>
      <c r="AS38" s="144"/>
      <c r="AT38" s="157"/>
      <c r="AU38" s="146"/>
      <c r="AV38" s="118"/>
      <c r="AW38" s="116"/>
      <c r="AX38" s="157"/>
      <c r="AY38" s="157"/>
      <c r="AZ38" s="116"/>
      <c r="BA38" s="116"/>
      <c r="BB38" s="145"/>
      <c r="BC38" s="145"/>
      <c r="BD38" s="116"/>
      <c r="BE38" s="116"/>
      <c r="BF38" s="168"/>
      <c r="BG38" s="168"/>
      <c r="BH38" s="169"/>
      <c r="BI38" s="169"/>
      <c r="BJ38" s="168"/>
      <c r="BK38" s="168"/>
      <c r="BL38" s="169"/>
      <c r="BM38" s="169"/>
      <c r="BN38" s="168"/>
      <c r="BO38" s="168"/>
      <c r="BP38" s="169"/>
      <c r="BQ38" s="169"/>
      <c r="BR38" s="168"/>
      <c r="BS38" s="168"/>
      <c r="BT38" s="169"/>
      <c r="BU38" s="169"/>
      <c r="BV38" s="168"/>
      <c r="BW38" s="168"/>
      <c r="BX38" s="169"/>
      <c r="BY38" s="169"/>
      <c r="BZ38" s="170"/>
      <c r="CA38" s="170"/>
      <c r="CB38" s="171"/>
    </row>
    <row r="39">
      <c r="A39" s="148">
        <v>34.0</v>
      </c>
      <c r="B39" s="148" t="s">
        <v>50</v>
      </c>
      <c r="C39" s="149">
        <v>12.0</v>
      </c>
      <c r="D39" s="149">
        <v>2.0</v>
      </c>
      <c r="E39" s="125">
        <f t="shared" si="1"/>
        <v>14</v>
      </c>
      <c r="F39" s="149">
        <v>2.0</v>
      </c>
      <c r="G39" s="150">
        <f t="shared" si="2"/>
        <v>16</v>
      </c>
      <c r="H39" s="150">
        <f t="shared" si="3"/>
        <v>80</v>
      </c>
      <c r="I39" s="150">
        <v>7.0</v>
      </c>
      <c r="J39" s="149">
        <v>4.0</v>
      </c>
      <c r="K39" s="151">
        <v>8.0</v>
      </c>
      <c r="L39" s="137">
        <f t="shared" si="4"/>
        <v>25</v>
      </c>
      <c r="M39" s="137">
        <f t="shared" si="5"/>
        <v>10</v>
      </c>
      <c r="N39" s="137">
        <f t="shared" si="6"/>
        <v>89.28571429</v>
      </c>
      <c r="O39" s="137">
        <f t="shared" si="7"/>
        <v>83.33333333</v>
      </c>
      <c r="P39" s="152">
        <v>9.0</v>
      </c>
      <c r="Q39" s="153">
        <v>2.0</v>
      </c>
      <c r="R39" s="152">
        <v>8.0</v>
      </c>
      <c r="S39" s="137">
        <f t="shared" si="8"/>
        <v>36</v>
      </c>
      <c r="T39" s="137">
        <f t="shared" si="9"/>
        <v>18</v>
      </c>
      <c r="U39" s="137">
        <f t="shared" si="10"/>
        <v>85.71428571</v>
      </c>
      <c r="V39" s="137">
        <f t="shared" si="11"/>
        <v>90</v>
      </c>
      <c r="W39" s="151">
        <v>4.0</v>
      </c>
      <c r="X39" s="139">
        <v>1.0</v>
      </c>
      <c r="Y39" s="57">
        <v>6.0</v>
      </c>
      <c r="Z39" s="140">
        <f t="shared" si="12"/>
        <v>41</v>
      </c>
      <c r="AA39" s="140">
        <f t="shared" si="13"/>
        <v>24</v>
      </c>
      <c r="AB39" s="140">
        <f t="shared" si="14"/>
        <v>80.39215686</v>
      </c>
      <c r="AC39" s="140">
        <f t="shared" si="15"/>
        <v>92.30769231</v>
      </c>
      <c r="AD39" s="153">
        <v>17.0</v>
      </c>
      <c r="AE39" s="153">
        <v>2.0</v>
      </c>
      <c r="AF39" s="141">
        <v>8.0</v>
      </c>
      <c r="AG39" s="142">
        <f t="shared" si="16"/>
        <v>60</v>
      </c>
      <c r="AH39" s="142">
        <f t="shared" si="17"/>
        <v>26</v>
      </c>
      <c r="AI39" s="142">
        <f t="shared" si="18"/>
        <v>84.50704225</v>
      </c>
      <c r="AJ39" s="142">
        <f t="shared" si="19"/>
        <v>92.85714286</v>
      </c>
      <c r="AK39" s="141">
        <v>4.0</v>
      </c>
      <c r="AL39" s="154">
        <v>2.0</v>
      </c>
      <c r="AM39" s="154">
        <v>14.0</v>
      </c>
      <c r="AN39" s="155">
        <f t="shared" si="20"/>
        <v>66</v>
      </c>
      <c r="AO39" s="155">
        <f t="shared" si="21"/>
        <v>40</v>
      </c>
      <c r="AP39" s="156">
        <f t="shared" si="22"/>
        <v>83.5443038</v>
      </c>
      <c r="AQ39" s="156">
        <f t="shared" si="23"/>
        <v>90.90909091</v>
      </c>
      <c r="AR39" s="144"/>
      <c r="AS39" s="144"/>
      <c r="AT39" s="157"/>
      <c r="AU39" s="146"/>
      <c r="AV39" s="118"/>
      <c r="AW39" s="116"/>
      <c r="AX39" s="157"/>
      <c r="AY39" s="157"/>
      <c r="AZ39" s="116"/>
      <c r="BA39" s="116"/>
      <c r="BB39" s="145"/>
      <c r="BC39" s="145"/>
      <c r="BD39" s="116"/>
      <c r="BE39" s="116"/>
      <c r="BF39" s="145"/>
      <c r="BG39" s="145"/>
      <c r="BH39" s="116"/>
      <c r="BI39" s="116"/>
      <c r="BJ39" s="145"/>
      <c r="BK39" s="145"/>
      <c r="BL39" s="116"/>
      <c r="BM39" s="116"/>
      <c r="BN39" s="145"/>
      <c r="BO39" s="145"/>
      <c r="BP39" s="116"/>
      <c r="BQ39" s="116"/>
      <c r="BR39" s="145"/>
      <c r="BS39" s="145"/>
      <c r="BT39" s="116"/>
      <c r="BU39" s="116"/>
      <c r="BV39" s="145"/>
      <c r="BW39" s="145"/>
      <c r="BX39" s="116"/>
      <c r="BY39" s="116"/>
      <c r="BZ39" s="147"/>
      <c r="CA39" s="147"/>
      <c r="CB39" s="4"/>
    </row>
    <row r="40">
      <c r="A40" s="148">
        <v>35.0</v>
      </c>
      <c r="B40" s="148" t="s">
        <v>51</v>
      </c>
      <c r="C40" s="149">
        <v>9.0</v>
      </c>
      <c r="D40" s="149">
        <v>3.0</v>
      </c>
      <c r="E40" s="125">
        <f t="shared" si="1"/>
        <v>12</v>
      </c>
      <c r="F40" s="149">
        <v>4.0</v>
      </c>
      <c r="G40" s="150">
        <f t="shared" si="2"/>
        <v>16</v>
      </c>
      <c r="H40" s="150">
        <f t="shared" si="3"/>
        <v>80</v>
      </c>
      <c r="I40" s="150">
        <v>8.0</v>
      </c>
      <c r="J40" s="149">
        <v>3.0</v>
      </c>
      <c r="K40" s="151">
        <v>6.0</v>
      </c>
      <c r="L40" s="137">
        <f t="shared" si="4"/>
        <v>23</v>
      </c>
      <c r="M40" s="137">
        <f t="shared" si="5"/>
        <v>10</v>
      </c>
      <c r="N40" s="137">
        <f t="shared" si="6"/>
        <v>82.14285714</v>
      </c>
      <c r="O40" s="137">
        <f t="shared" si="7"/>
        <v>83.33333333</v>
      </c>
      <c r="P40" s="152">
        <v>11.0</v>
      </c>
      <c r="Q40" s="153">
        <v>3.0</v>
      </c>
      <c r="R40" s="152">
        <v>8.0</v>
      </c>
      <c r="S40" s="137">
        <f t="shared" si="8"/>
        <v>37</v>
      </c>
      <c r="T40" s="137">
        <f t="shared" si="9"/>
        <v>18</v>
      </c>
      <c r="U40" s="137">
        <f t="shared" si="10"/>
        <v>88.0952381</v>
      </c>
      <c r="V40" s="137">
        <f t="shared" si="11"/>
        <v>90</v>
      </c>
      <c r="W40" s="151">
        <v>4.0</v>
      </c>
      <c r="X40" s="139">
        <v>1.0</v>
      </c>
      <c r="Y40" s="57">
        <v>2.0</v>
      </c>
      <c r="Z40" s="140">
        <f t="shared" si="12"/>
        <v>42</v>
      </c>
      <c r="AA40" s="140">
        <f t="shared" si="13"/>
        <v>20</v>
      </c>
      <c r="AB40" s="140">
        <f t="shared" si="14"/>
        <v>82.35294118</v>
      </c>
      <c r="AC40" s="140">
        <f t="shared" si="15"/>
        <v>76.92307692</v>
      </c>
      <c r="AD40" s="153">
        <v>0.0</v>
      </c>
      <c r="AE40" s="153">
        <v>0.0</v>
      </c>
      <c r="AF40" s="141">
        <v>0.0</v>
      </c>
      <c r="AG40" s="142">
        <f t="shared" si="16"/>
        <v>42</v>
      </c>
      <c r="AH40" s="142">
        <f t="shared" si="17"/>
        <v>20</v>
      </c>
      <c r="AI40" s="142">
        <f t="shared" si="18"/>
        <v>59.15492958</v>
      </c>
      <c r="AJ40" s="142">
        <f t="shared" si="19"/>
        <v>71.42857143</v>
      </c>
      <c r="AK40" s="141">
        <v>0.0</v>
      </c>
      <c r="AL40" s="154">
        <v>1.0</v>
      </c>
      <c r="AM40" s="154">
        <v>4.0</v>
      </c>
      <c r="AN40" s="155">
        <f t="shared" si="20"/>
        <v>43</v>
      </c>
      <c r="AO40" s="155">
        <f t="shared" si="21"/>
        <v>24</v>
      </c>
      <c r="AP40" s="158">
        <f t="shared" si="22"/>
        <v>54.43037975</v>
      </c>
      <c r="AQ40" s="158">
        <f t="shared" si="23"/>
        <v>54.54545455</v>
      </c>
      <c r="AR40" s="144"/>
      <c r="AS40" s="144"/>
      <c r="AT40" s="157"/>
      <c r="AU40" s="146"/>
      <c r="AV40" s="118"/>
      <c r="AW40" s="116"/>
      <c r="AX40" s="157"/>
      <c r="AY40" s="157"/>
      <c r="AZ40" s="116"/>
      <c r="BA40" s="116"/>
      <c r="BB40" s="145"/>
      <c r="BC40" s="145"/>
      <c r="BD40" s="116"/>
      <c r="BE40" s="116"/>
      <c r="BF40" s="145"/>
      <c r="BG40" s="145"/>
      <c r="BH40" s="116"/>
      <c r="BI40" s="116"/>
      <c r="BJ40" s="145"/>
      <c r="BK40" s="145"/>
      <c r="BL40" s="116"/>
      <c r="BM40" s="116"/>
      <c r="BN40" s="145"/>
      <c r="BO40" s="145"/>
      <c r="BP40" s="116"/>
      <c r="BQ40" s="116"/>
      <c r="BR40" s="145"/>
      <c r="BS40" s="145"/>
      <c r="BT40" s="116"/>
      <c r="BU40" s="116"/>
      <c r="BV40" s="145"/>
      <c r="BW40" s="145"/>
      <c r="BX40" s="116"/>
      <c r="BY40" s="116"/>
      <c r="BZ40" s="147"/>
      <c r="CA40" s="147"/>
      <c r="CB40" s="4"/>
    </row>
    <row r="41">
      <c r="A41" s="159">
        <v>36.0</v>
      </c>
      <c r="B41" s="159" t="s">
        <v>52</v>
      </c>
      <c r="C41" s="159">
        <v>8.0</v>
      </c>
      <c r="D41" s="182">
        <v>2.0</v>
      </c>
      <c r="E41" s="125">
        <f t="shared" si="1"/>
        <v>10</v>
      </c>
      <c r="F41" s="183">
        <v>4.0</v>
      </c>
      <c r="G41" s="161">
        <f t="shared" si="2"/>
        <v>14</v>
      </c>
      <c r="H41" s="161">
        <f t="shared" si="3"/>
        <v>70</v>
      </c>
      <c r="I41" s="161">
        <v>6.0</v>
      </c>
      <c r="J41" s="160">
        <v>4.0</v>
      </c>
      <c r="K41" s="183">
        <v>8.0</v>
      </c>
      <c r="L41" s="137">
        <f t="shared" si="4"/>
        <v>20</v>
      </c>
      <c r="M41" s="137">
        <f t="shared" si="5"/>
        <v>12</v>
      </c>
      <c r="N41" s="137">
        <f t="shared" si="6"/>
        <v>71.42857143</v>
      </c>
      <c r="O41" s="137">
        <f t="shared" si="7"/>
        <v>100</v>
      </c>
      <c r="P41" s="163">
        <v>7.0</v>
      </c>
      <c r="Q41" s="163">
        <v>3.0</v>
      </c>
      <c r="R41" s="163">
        <v>4.0</v>
      </c>
      <c r="S41" s="137">
        <f t="shared" si="8"/>
        <v>30</v>
      </c>
      <c r="T41" s="137">
        <f t="shared" si="9"/>
        <v>16</v>
      </c>
      <c r="U41" s="137">
        <f t="shared" si="10"/>
        <v>71.42857143</v>
      </c>
      <c r="V41" s="137">
        <f t="shared" si="11"/>
        <v>80</v>
      </c>
      <c r="W41" s="183">
        <v>7.0</v>
      </c>
      <c r="X41" s="139">
        <v>1.0</v>
      </c>
      <c r="Y41" s="57">
        <v>2.0</v>
      </c>
      <c r="Z41" s="140">
        <f t="shared" si="12"/>
        <v>38</v>
      </c>
      <c r="AA41" s="140">
        <f t="shared" si="13"/>
        <v>18</v>
      </c>
      <c r="AB41" s="140">
        <f t="shared" si="14"/>
        <v>74.50980392</v>
      </c>
      <c r="AC41" s="140">
        <f t="shared" si="15"/>
        <v>69.23076923</v>
      </c>
      <c r="AD41" s="184"/>
      <c r="AE41" s="185"/>
      <c r="AF41" s="184"/>
      <c r="AG41" s="142">
        <f t="shared" si="16"/>
        <v>38</v>
      </c>
      <c r="AH41" s="142">
        <f t="shared" si="17"/>
        <v>18</v>
      </c>
      <c r="AI41" s="142">
        <f t="shared" si="18"/>
        <v>53.52112676</v>
      </c>
      <c r="AJ41" s="142">
        <f t="shared" si="19"/>
        <v>64.28571429</v>
      </c>
      <c r="AK41" s="184"/>
      <c r="AL41" s="184"/>
      <c r="AM41" s="184"/>
      <c r="AN41" s="155">
        <f t="shared" si="20"/>
        <v>38</v>
      </c>
      <c r="AO41" s="155">
        <f t="shared" si="21"/>
        <v>18</v>
      </c>
      <c r="AP41" s="156">
        <f t="shared" si="22"/>
        <v>48.10126582</v>
      </c>
      <c r="AQ41" s="156">
        <f t="shared" si="23"/>
        <v>40.90909091</v>
      </c>
      <c r="AR41" s="186"/>
      <c r="AS41" s="186"/>
      <c r="AT41" s="186"/>
      <c r="AU41" s="187"/>
      <c r="AV41" s="187"/>
      <c r="AW41" s="186"/>
      <c r="AX41" s="186"/>
      <c r="AY41" s="186"/>
      <c r="AZ41" s="186"/>
      <c r="BA41" s="186"/>
      <c r="BB41" s="186"/>
      <c r="BC41" s="186"/>
      <c r="BD41" s="186"/>
      <c r="BE41" s="186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  <c r="BR41" s="184"/>
      <c r="BS41" s="184"/>
      <c r="BT41" s="184"/>
      <c r="BU41" s="184"/>
      <c r="BV41" s="184"/>
      <c r="BW41" s="184"/>
      <c r="BX41" s="184"/>
      <c r="BY41" s="184"/>
      <c r="BZ41" s="188"/>
      <c r="CA41" s="188"/>
      <c r="CB41" s="188"/>
    </row>
    <row r="42">
      <c r="AN42" s="189"/>
      <c r="AO42" s="189"/>
      <c r="AR42" s="190"/>
      <c r="AS42" s="190"/>
      <c r="AT42" s="190"/>
      <c r="AU42" s="191"/>
      <c r="AV42" s="191"/>
      <c r="AW42" s="190"/>
      <c r="AX42" s="190"/>
      <c r="AY42" s="190"/>
      <c r="AZ42" s="190"/>
      <c r="BA42" s="190"/>
      <c r="BB42" s="190"/>
      <c r="BC42" s="190"/>
      <c r="BD42" s="190"/>
      <c r="BE42" s="190"/>
    </row>
    <row r="43">
      <c r="AN43" s="189"/>
      <c r="AO43" s="189"/>
      <c r="AR43" s="190"/>
      <c r="AS43" s="190"/>
      <c r="AT43" s="190"/>
      <c r="AU43" s="191"/>
      <c r="AV43" s="191"/>
      <c r="AW43" s="190"/>
      <c r="AX43" s="190"/>
      <c r="AY43" s="190"/>
      <c r="AZ43" s="190"/>
      <c r="BA43" s="190"/>
      <c r="BB43" s="190"/>
      <c r="BC43" s="190"/>
      <c r="BD43" s="190"/>
      <c r="BE43" s="190"/>
    </row>
    <row r="44">
      <c r="AN44" s="189"/>
      <c r="AO44" s="189"/>
      <c r="AR44" s="190"/>
      <c r="AS44" s="190"/>
      <c r="AT44" s="190"/>
      <c r="AU44" s="191"/>
      <c r="AV44" s="191"/>
      <c r="AW44" s="190"/>
      <c r="AX44" s="190"/>
      <c r="AY44" s="190"/>
      <c r="AZ44" s="190"/>
      <c r="BA44" s="190"/>
      <c r="BB44" s="190"/>
      <c r="BC44" s="190"/>
      <c r="BD44" s="190"/>
      <c r="BE44" s="190"/>
    </row>
    <row r="45">
      <c r="AN45" s="189"/>
      <c r="AO45" s="189"/>
      <c r="AR45" s="190"/>
      <c r="AS45" s="190"/>
      <c r="AT45" s="190"/>
      <c r="AU45" s="191"/>
      <c r="AV45" s="191"/>
      <c r="AW45" s="190"/>
      <c r="AX45" s="190"/>
      <c r="AY45" s="190"/>
      <c r="AZ45" s="190"/>
      <c r="BA45" s="190"/>
      <c r="BB45" s="190"/>
      <c r="BC45" s="190"/>
      <c r="BD45" s="190"/>
      <c r="BE45" s="190"/>
    </row>
    <row r="46">
      <c r="AN46" s="189"/>
      <c r="AO46" s="189"/>
      <c r="AR46" s="190"/>
      <c r="AS46" s="190"/>
      <c r="AT46" s="190"/>
      <c r="AU46" s="191"/>
      <c r="AV46" s="191"/>
      <c r="AW46" s="190"/>
      <c r="AX46" s="190"/>
      <c r="AY46" s="190"/>
      <c r="AZ46" s="190"/>
      <c r="BA46" s="190"/>
      <c r="BB46" s="190"/>
      <c r="BC46" s="190"/>
      <c r="BD46" s="190"/>
      <c r="BE46" s="190"/>
    </row>
    <row r="47">
      <c r="AN47" s="189"/>
      <c r="AO47" s="189"/>
      <c r="AR47" s="190"/>
      <c r="AS47" s="190"/>
      <c r="AT47" s="190"/>
      <c r="AU47" s="191"/>
      <c r="AV47" s="191"/>
      <c r="AW47" s="190"/>
      <c r="AX47" s="190"/>
      <c r="AY47" s="190"/>
      <c r="AZ47" s="190"/>
      <c r="BA47" s="190"/>
      <c r="BB47" s="190"/>
      <c r="BC47" s="190"/>
      <c r="BD47" s="190"/>
      <c r="BE47" s="190"/>
    </row>
    <row r="48">
      <c r="AN48" s="189"/>
      <c r="AO48" s="189"/>
      <c r="AR48" s="190"/>
      <c r="AS48" s="190"/>
      <c r="AT48" s="190"/>
      <c r="AU48" s="191"/>
      <c r="AV48" s="191"/>
      <c r="AW48" s="190"/>
      <c r="AX48" s="190"/>
      <c r="AY48" s="190"/>
      <c r="AZ48" s="190"/>
      <c r="BA48" s="190"/>
      <c r="BB48" s="190"/>
      <c r="BC48" s="190"/>
      <c r="BD48" s="190"/>
      <c r="BE48" s="190"/>
    </row>
    <row r="49">
      <c r="AN49" s="189"/>
      <c r="AO49" s="189"/>
      <c r="AR49" s="190"/>
      <c r="AS49" s="190"/>
      <c r="AT49" s="190"/>
      <c r="AU49" s="191"/>
      <c r="AV49" s="191"/>
      <c r="AW49" s="190"/>
      <c r="AX49" s="190"/>
      <c r="AY49" s="190"/>
      <c r="AZ49" s="190"/>
      <c r="BA49" s="190"/>
      <c r="BB49" s="190"/>
      <c r="BC49" s="190"/>
      <c r="BD49" s="190"/>
      <c r="BE49" s="190"/>
    </row>
    <row r="50">
      <c r="AN50" s="189"/>
      <c r="AO50" s="189"/>
      <c r="AR50" s="190"/>
      <c r="AS50" s="190"/>
      <c r="AT50" s="190"/>
      <c r="AU50" s="191"/>
      <c r="AV50" s="191"/>
      <c r="AW50" s="190"/>
      <c r="AX50" s="190"/>
      <c r="AY50" s="190"/>
      <c r="AZ50" s="190"/>
      <c r="BA50" s="190"/>
      <c r="BB50" s="190"/>
      <c r="BC50" s="190"/>
      <c r="BD50" s="190"/>
      <c r="BE50" s="190"/>
    </row>
    <row r="51">
      <c r="AN51" s="189"/>
      <c r="AO51" s="189"/>
      <c r="AR51" s="190"/>
      <c r="AS51" s="190"/>
      <c r="AT51" s="190"/>
      <c r="AU51" s="191"/>
      <c r="AV51" s="191"/>
      <c r="AW51" s="190"/>
      <c r="AX51" s="190"/>
      <c r="AY51" s="190"/>
      <c r="AZ51" s="190"/>
      <c r="BA51" s="190"/>
      <c r="BB51" s="190"/>
      <c r="BC51" s="190"/>
      <c r="BD51" s="190"/>
      <c r="BE51" s="190"/>
    </row>
    <row r="52">
      <c r="AR52" s="190"/>
      <c r="AS52" s="190"/>
      <c r="AT52" s="190"/>
      <c r="AU52" s="191"/>
      <c r="AV52" s="191"/>
      <c r="AW52" s="190"/>
      <c r="AX52" s="190"/>
      <c r="AY52" s="190"/>
      <c r="AZ52" s="190"/>
      <c r="BA52" s="190"/>
      <c r="BB52" s="190"/>
      <c r="BC52" s="190"/>
      <c r="BD52" s="190"/>
      <c r="BE52" s="190"/>
    </row>
    <row r="53">
      <c r="AR53" s="190"/>
      <c r="AS53" s="190"/>
      <c r="AT53" s="190"/>
      <c r="AU53" s="191"/>
      <c r="AV53" s="191"/>
      <c r="AW53" s="190"/>
      <c r="AX53" s="190"/>
      <c r="AY53" s="190"/>
      <c r="AZ53" s="190"/>
      <c r="BA53" s="190"/>
      <c r="BB53" s="190"/>
      <c r="BC53" s="190"/>
      <c r="BD53" s="190"/>
      <c r="BE53" s="190"/>
    </row>
    <row r="54">
      <c r="AR54" s="190"/>
      <c r="AS54" s="190"/>
      <c r="AT54" s="190"/>
      <c r="AU54" s="191"/>
      <c r="AV54" s="191"/>
      <c r="AW54" s="190"/>
      <c r="AX54" s="190"/>
      <c r="AY54" s="190"/>
      <c r="AZ54" s="190"/>
      <c r="BA54" s="190"/>
      <c r="BB54" s="190"/>
      <c r="BC54" s="190"/>
      <c r="BD54" s="190"/>
      <c r="BE54" s="190"/>
    </row>
    <row r="55">
      <c r="AR55" s="190"/>
      <c r="AS55" s="190"/>
      <c r="AT55" s="190"/>
      <c r="AU55" s="191"/>
      <c r="AV55" s="191"/>
      <c r="AW55" s="190"/>
      <c r="AX55" s="190"/>
      <c r="AY55" s="190"/>
      <c r="AZ55" s="190"/>
      <c r="BA55" s="190"/>
      <c r="BB55" s="190"/>
      <c r="BC55" s="190"/>
      <c r="BD55" s="190"/>
      <c r="BE55" s="190"/>
    </row>
    <row r="56">
      <c r="AR56" s="190"/>
      <c r="AS56" s="190"/>
      <c r="AT56" s="190"/>
      <c r="AU56" s="191"/>
      <c r="AV56" s="191"/>
      <c r="AW56" s="190"/>
      <c r="AX56" s="190"/>
      <c r="AY56" s="190"/>
      <c r="AZ56" s="190"/>
      <c r="BA56" s="190"/>
      <c r="BB56" s="190"/>
      <c r="BC56" s="190"/>
      <c r="BD56" s="190"/>
      <c r="BE56" s="190"/>
    </row>
    <row r="57">
      <c r="AR57" s="190"/>
      <c r="AS57" s="190"/>
      <c r="AT57" s="190"/>
      <c r="AU57" s="191"/>
      <c r="AV57" s="191"/>
      <c r="AW57" s="190"/>
      <c r="AX57" s="190"/>
      <c r="AY57" s="190"/>
      <c r="AZ57" s="190"/>
      <c r="BA57" s="190"/>
      <c r="BB57" s="190"/>
      <c r="BC57" s="190"/>
      <c r="BD57" s="190"/>
      <c r="BE57" s="190"/>
    </row>
    <row r="58">
      <c r="AR58" s="190"/>
      <c r="AS58" s="190"/>
      <c r="AT58" s="190"/>
      <c r="AU58" s="191"/>
      <c r="AV58" s="191"/>
      <c r="AW58" s="190"/>
      <c r="AX58" s="190"/>
      <c r="AY58" s="190"/>
      <c r="AZ58" s="190"/>
      <c r="BA58" s="190"/>
      <c r="BB58" s="190"/>
      <c r="BC58" s="190"/>
      <c r="BD58" s="190"/>
      <c r="BE58" s="190"/>
    </row>
    <row r="59">
      <c r="AR59" s="190"/>
      <c r="AS59" s="190"/>
      <c r="AT59" s="190"/>
      <c r="AU59" s="191"/>
      <c r="AV59" s="191"/>
      <c r="AW59" s="190"/>
      <c r="AX59" s="190"/>
      <c r="AY59" s="190"/>
      <c r="AZ59" s="190"/>
      <c r="BA59" s="190"/>
      <c r="BB59" s="190"/>
      <c r="BC59" s="190"/>
      <c r="BD59" s="190"/>
      <c r="BE59" s="190"/>
    </row>
    <row r="60">
      <c r="AR60" s="190"/>
      <c r="AS60" s="190"/>
      <c r="AT60" s="190"/>
      <c r="AU60" s="191"/>
      <c r="AV60" s="191"/>
      <c r="AW60" s="190"/>
      <c r="AX60" s="190"/>
      <c r="AY60" s="190"/>
      <c r="AZ60" s="190"/>
      <c r="BA60" s="190"/>
      <c r="BB60" s="190"/>
      <c r="BC60" s="190"/>
      <c r="BD60" s="190"/>
      <c r="BE60" s="190"/>
    </row>
    <row r="61">
      <c r="AR61" s="190"/>
      <c r="AS61" s="190"/>
      <c r="AT61" s="190"/>
      <c r="AU61" s="191"/>
      <c r="AV61" s="191"/>
      <c r="AW61" s="190"/>
      <c r="AX61" s="190"/>
      <c r="AY61" s="190"/>
      <c r="AZ61" s="190"/>
      <c r="BA61" s="190"/>
      <c r="BB61" s="190"/>
      <c r="BC61" s="190"/>
      <c r="BD61" s="190"/>
      <c r="BE61" s="190"/>
    </row>
    <row r="62">
      <c r="AR62" s="190"/>
      <c r="AS62" s="190"/>
      <c r="AT62" s="190"/>
      <c r="AU62" s="191"/>
      <c r="AV62" s="191"/>
      <c r="AW62" s="190"/>
      <c r="AX62" s="190"/>
      <c r="AY62" s="190"/>
      <c r="AZ62" s="190"/>
      <c r="BA62" s="190"/>
      <c r="BB62" s="190"/>
      <c r="BC62" s="190"/>
      <c r="BD62" s="190"/>
      <c r="BE62" s="190"/>
    </row>
    <row r="63">
      <c r="AR63" s="190"/>
      <c r="AS63" s="190"/>
      <c r="AT63" s="190"/>
      <c r="AU63" s="191"/>
      <c r="AV63" s="191"/>
      <c r="AW63" s="190"/>
      <c r="AX63" s="190"/>
      <c r="AY63" s="190"/>
      <c r="AZ63" s="190"/>
      <c r="BA63" s="190"/>
      <c r="BB63" s="190"/>
      <c r="BC63" s="190"/>
      <c r="BD63" s="190"/>
      <c r="BE63" s="190"/>
    </row>
    <row r="64">
      <c r="AR64" s="190"/>
      <c r="AS64" s="190"/>
      <c r="AT64" s="190"/>
      <c r="AU64" s="191"/>
      <c r="AV64" s="191"/>
      <c r="AW64" s="190"/>
      <c r="AX64" s="190"/>
      <c r="AY64" s="190"/>
      <c r="AZ64" s="190"/>
      <c r="BA64" s="190"/>
      <c r="BB64" s="190"/>
      <c r="BC64" s="190"/>
      <c r="BD64" s="190"/>
      <c r="BE64" s="190"/>
    </row>
    <row r="65">
      <c r="AR65" s="190"/>
      <c r="AS65" s="190"/>
      <c r="AT65" s="190"/>
      <c r="AU65" s="191"/>
      <c r="AV65" s="191"/>
      <c r="AW65" s="190"/>
      <c r="AX65" s="190"/>
      <c r="AY65" s="190"/>
      <c r="AZ65" s="190"/>
      <c r="BA65" s="190"/>
      <c r="BB65" s="190"/>
      <c r="BC65" s="190"/>
      <c r="BD65" s="190"/>
      <c r="BE65" s="190"/>
    </row>
    <row r="66">
      <c r="AR66" s="190"/>
      <c r="AS66" s="190"/>
      <c r="AT66" s="190"/>
      <c r="AU66" s="191"/>
      <c r="AV66" s="191"/>
      <c r="AW66" s="190"/>
      <c r="AX66" s="190"/>
      <c r="AY66" s="190"/>
      <c r="AZ66" s="190"/>
      <c r="BA66" s="190"/>
      <c r="BB66" s="190"/>
      <c r="BC66" s="190"/>
      <c r="BD66" s="190"/>
      <c r="BE66" s="190"/>
    </row>
    <row r="67">
      <c r="AR67" s="190"/>
      <c r="AS67" s="190"/>
      <c r="AT67" s="190"/>
      <c r="AU67" s="191"/>
      <c r="AV67" s="191"/>
      <c r="AW67" s="190"/>
      <c r="AX67" s="190"/>
      <c r="AY67" s="190"/>
      <c r="AZ67" s="190"/>
      <c r="BA67" s="190"/>
      <c r="BB67" s="190"/>
      <c r="BC67" s="190"/>
      <c r="BD67" s="190"/>
      <c r="BE67" s="190"/>
    </row>
    <row r="68">
      <c r="AR68" s="190"/>
      <c r="AS68" s="190"/>
      <c r="AT68" s="190"/>
      <c r="AU68" s="191"/>
      <c r="AV68" s="191"/>
      <c r="AW68" s="190"/>
      <c r="AX68" s="190"/>
      <c r="AY68" s="190"/>
      <c r="AZ68" s="190"/>
      <c r="BA68" s="190"/>
      <c r="BB68" s="190"/>
      <c r="BC68" s="190"/>
      <c r="BD68" s="190"/>
      <c r="BE68" s="190"/>
    </row>
    <row r="69">
      <c r="AR69" s="190"/>
      <c r="AS69" s="190"/>
      <c r="AT69" s="190"/>
      <c r="AU69" s="191"/>
      <c r="AV69" s="191"/>
      <c r="AW69" s="190"/>
      <c r="AX69" s="190"/>
      <c r="AY69" s="190"/>
      <c r="AZ69" s="190"/>
      <c r="BA69" s="190"/>
      <c r="BB69" s="190"/>
      <c r="BC69" s="190"/>
      <c r="BD69" s="190"/>
      <c r="BE69" s="190"/>
    </row>
    <row r="70">
      <c r="AR70" s="190"/>
      <c r="AS70" s="190"/>
      <c r="AT70" s="190"/>
      <c r="AU70" s="191"/>
      <c r="AV70" s="191"/>
      <c r="AW70" s="190"/>
      <c r="AX70" s="190"/>
      <c r="AY70" s="190"/>
      <c r="AZ70" s="190"/>
      <c r="BA70" s="190"/>
      <c r="BB70" s="190"/>
      <c r="BC70" s="190"/>
      <c r="BD70" s="190"/>
      <c r="BE70" s="190"/>
    </row>
    <row r="71">
      <c r="AR71" s="190"/>
      <c r="AS71" s="190"/>
      <c r="AT71" s="190"/>
      <c r="AU71" s="191"/>
      <c r="AV71" s="191"/>
      <c r="AW71" s="190"/>
      <c r="AX71" s="190"/>
      <c r="AY71" s="190"/>
      <c r="AZ71" s="190"/>
      <c r="BA71" s="190"/>
      <c r="BB71" s="190"/>
      <c r="BC71" s="190"/>
      <c r="BD71" s="190"/>
      <c r="BE71" s="190"/>
    </row>
    <row r="72">
      <c r="AR72" s="190"/>
      <c r="AS72" s="190"/>
      <c r="AT72" s="190"/>
      <c r="AU72" s="191"/>
      <c r="AV72" s="191"/>
      <c r="AW72" s="190"/>
      <c r="AX72" s="190"/>
      <c r="AY72" s="190"/>
      <c r="AZ72" s="190"/>
      <c r="BA72" s="190"/>
      <c r="BB72" s="190"/>
      <c r="BC72" s="190"/>
      <c r="BD72" s="190"/>
      <c r="BE72" s="190"/>
    </row>
    <row r="73">
      <c r="AR73" s="190"/>
      <c r="AS73" s="190"/>
      <c r="AT73" s="190"/>
      <c r="AU73" s="191"/>
      <c r="AV73" s="191"/>
      <c r="AW73" s="190"/>
      <c r="AX73" s="190"/>
      <c r="AY73" s="190"/>
      <c r="AZ73" s="190"/>
      <c r="BA73" s="190"/>
      <c r="BB73" s="190"/>
      <c r="BC73" s="190"/>
      <c r="BD73" s="190"/>
      <c r="BE73" s="190"/>
    </row>
    <row r="74">
      <c r="AR74" s="190"/>
      <c r="AS74" s="190"/>
      <c r="AT74" s="190"/>
      <c r="AU74" s="191"/>
      <c r="AV74" s="191"/>
      <c r="AW74" s="190"/>
      <c r="AX74" s="190"/>
      <c r="AY74" s="190"/>
      <c r="AZ74" s="190"/>
      <c r="BA74" s="190"/>
      <c r="BB74" s="190"/>
      <c r="BC74" s="190"/>
      <c r="BD74" s="190"/>
      <c r="BE74" s="190"/>
    </row>
    <row r="75">
      <c r="AR75" s="190"/>
      <c r="AS75" s="190"/>
      <c r="AT75" s="190"/>
      <c r="AU75" s="191"/>
      <c r="AV75" s="191"/>
      <c r="AW75" s="190"/>
      <c r="AX75" s="190"/>
      <c r="AY75" s="190"/>
      <c r="AZ75" s="190"/>
      <c r="BA75" s="190"/>
      <c r="BB75" s="190"/>
      <c r="BC75" s="190"/>
      <c r="BD75" s="190"/>
      <c r="BE75" s="190"/>
    </row>
    <row r="76">
      <c r="AR76" s="190"/>
      <c r="AS76" s="190"/>
      <c r="AT76" s="190"/>
      <c r="AU76" s="191"/>
      <c r="AV76" s="191"/>
      <c r="AW76" s="190"/>
      <c r="AX76" s="190"/>
      <c r="AY76" s="190"/>
      <c r="AZ76" s="190"/>
      <c r="BA76" s="190"/>
      <c r="BB76" s="190"/>
      <c r="BC76" s="190"/>
      <c r="BD76" s="190"/>
      <c r="BE76" s="190"/>
    </row>
    <row r="77">
      <c r="AR77" s="190"/>
      <c r="AS77" s="190"/>
      <c r="AT77" s="190"/>
      <c r="AU77" s="191"/>
      <c r="AV77" s="191"/>
      <c r="AW77" s="190"/>
      <c r="AX77" s="190"/>
      <c r="AY77" s="190"/>
      <c r="AZ77" s="190"/>
      <c r="BA77" s="190"/>
      <c r="BB77" s="190"/>
      <c r="BC77" s="190"/>
      <c r="BD77" s="190"/>
      <c r="BE77" s="190"/>
    </row>
    <row r="78">
      <c r="AR78" s="190"/>
      <c r="AS78" s="190"/>
      <c r="AT78" s="190"/>
      <c r="AU78" s="191"/>
      <c r="AV78" s="191"/>
      <c r="AW78" s="190"/>
      <c r="AX78" s="190"/>
      <c r="AY78" s="190"/>
      <c r="AZ78" s="190"/>
      <c r="BA78" s="190"/>
      <c r="BB78" s="190"/>
      <c r="BC78" s="190"/>
      <c r="BD78" s="190"/>
      <c r="BE78" s="190"/>
    </row>
    <row r="79">
      <c r="AR79" s="190"/>
      <c r="AS79" s="190"/>
      <c r="AT79" s="190"/>
      <c r="AU79" s="191"/>
      <c r="AV79" s="191"/>
      <c r="AW79" s="190"/>
      <c r="AX79" s="190"/>
      <c r="AY79" s="190"/>
      <c r="AZ79" s="190"/>
      <c r="BA79" s="190"/>
      <c r="BB79" s="190"/>
      <c r="BC79" s="190"/>
      <c r="BD79" s="190"/>
      <c r="BE79" s="190"/>
    </row>
    <row r="80">
      <c r="AR80" s="190"/>
      <c r="AS80" s="190"/>
      <c r="AT80" s="190"/>
      <c r="AU80" s="191"/>
      <c r="AV80" s="191"/>
      <c r="AW80" s="190"/>
      <c r="AX80" s="190"/>
      <c r="AY80" s="190"/>
      <c r="AZ80" s="190"/>
      <c r="BA80" s="190"/>
      <c r="BB80" s="190"/>
      <c r="BC80" s="190"/>
      <c r="BD80" s="190"/>
      <c r="BE80" s="190"/>
    </row>
    <row r="81">
      <c r="AR81" s="190"/>
      <c r="AS81" s="190"/>
      <c r="AT81" s="190"/>
      <c r="AU81" s="191"/>
      <c r="AV81" s="191"/>
      <c r="AW81" s="190"/>
      <c r="AX81" s="190"/>
      <c r="AY81" s="190"/>
      <c r="AZ81" s="190"/>
      <c r="BA81" s="190"/>
      <c r="BB81" s="190"/>
      <c r="BC81" s="190"/>
      <c r="BD81" s="190"/>
      <c r="BE81" s="190"/>
    </row>
    <row r="82">
      <c r="AR82" s="190"/>
      <c r="AS82" s="190"/>
      <c r="AT82" s="190"/>
      <c r="AU82" s="191"/>
      <c r="AV82" s="191"/>
      <c r="AW82" s="190"/>
      <c r="AX82" s="190"/>
      <c r="AY82" s="190"/>
      <c r="AZ82" s="190"/>
      <c r="BA82" s="190"/>
      <c r="BB82" s="190"/>
      <c r="BC82" s="190"/>
      <c r="BD82" s="190"/>
      <c r="BE82" s="190"/>
    </row>
    <row r="83">
      <c r="AR83" s="190"/>
      <c r="AS83" s="190"/>
      <c r="AT83" s="190"/>
      <c r="AU83" s="191"/>
      <c r="AV83" s="191"/>
      <c r="AW83" s="190"/>
      <c r="AX83" s="190"/>
      <c r="AY83" s="190"/>
      <c r="AZ83" s="190"/>
      <c r="BA83" s="190"/>
      <c r="BB83" s="190"/>
      <c r="BC83" s="190"/>
      <c r="BD83" s="190"/>
      <c r="BE83" s="190"/>
    </row>
    <row r="84">
      <c r="AR84" s="190"/>
      <c r="AS84" s="190"/>
      <c r="AT84" s="190"/>
      <c r="AU84" s="191"/>
      <c r="AV84" s="191"/>
      <c r="AW84" s="190"/>
      <c r="AX84" s="190"/>
      <c r="AY84" s="190"/>
      <c r="AZ84" s="190"/>
      <c r="BA84" s="190"/>
      <c r="BB84" s="190"/>
      <c r="BC84" s="190"/>
      <c r="BD84" s="190"/>
      <c r="BE84" s="190"/>
    </row>
    <row r="85">
      <c r="AR85" s="190"/>
      <c r="AS85" s="190"/>
      <c r="AT85" s="190"/>
      <c r="AU85" s="191"/>
      <c r="AV85" s="191"/>
      <c r="AW85" s="190"/>
      <c r="AX85" s="190"/>
      <c r="AY85" s="190"/>
      <c r="AZ85" s="190"/>
      <c r="BA85" s="190"/>
      <c r="BB85" s="190"/>
      <c r="BC85" s="190"/>
      <c r="BD85" s="190"/>
      <c r="BE85" s="190"/>
    </row>
    <row r="86">
      <c r="AR86" s="190"/>
      <c r="AS86" s="190"/>
      <c r="AT86" s="190"/>
      <c r="AU86" s="191"/>
      <c r="AV86" s="191"/>
      <c r="AW86" s="190"/>
      <c r="AX86" s="190"/>
      <c r="AY86" s="190"/>
      <c r="AZ86" s="190"/>
      <c r="BA86" s="190"/>
      <c r="BB86" s="190"/>
      <c r="BC86" s="190"/>
      <c r="BD86" s="190"/>
      <c r="BE86" s="190"/>
    </row>
    <row r="87">
      <c r="AR87" s="190"/>
      <c r="AS87" s="190"/>
      <c r="AT87" s="190"/>
      <c r="AU87" s="191"/>
      <c r="AV87" s="191"/>
      <c r="AW87" s="190"/>
      <c r="AX87" s="190"/>
      <c r="AY87" s="190"/>
      <c r="AZ87" s="190"/>
      <c r="BA87" s="190"/>
      <c r="BB87" s="190"/>
      <c r="BC87" s="190"/>
      <c r="BD87" s="190"/>
      <c r="BE87" s="190"/>
    </row>
    <row r="88">
      <c r="AR88" s="190"/>
      <c r="AS88" s="190"/>
      <c r="AT88" s="190"/>
      <c r="AU88" s="191"/>
      <c r="AV88" s="191"/>
      <c r="AW88" s="190"/>
      <c r="AX88" s="190"/>
      <c r="AY88" s="190"/>
      <c r="AZ88" s="190"/>
      <c r="BA88" s="190"/>
      <c r="BB88" s="190"/>
      <c r="BC88" s="190"/>
      <c r="BD88" s="190"/>
      <c r="BE88" s="190"/>
    </row>
    <row r="89">
      <c r="AR89" s="190"/>
      <c r="AS89" s="190"/>
      <c r="AT89" s="190"/>
      <c r="AU89" s="191"/>
      <c r="AV89" s="191"/>
      <c r="AW89" s="190"/>
      <c r="AX89" s="190"/>
      <c r="AY89" s="190"/>
      <c r="AZ89" s="190"/>
      <c r="BA89" s="190"/>
      <c r="BB89" s="190"/>
      <c r="BC89" s="190"/>
      <c r="BD89" s="190"/>
      <c r="BE89" s="190"/>
    </row>
    <row r="90">
      <c r="AR90" s="190"/>
      <c r="AS90" s="190"/>
      <c r="AT90" s="190"/>
      <c r="AU90" s="191"/>
      <c r="AV90" s="191"/>
      <c r="AW90" s="190"/>
      <c r="AX90" s="190"/>
      <c r="AY90" s="190"/>
      <c r="AZ90" s="190"/>
      <c r="BA90" s="190"/>
      <c r="BB90" s="190"/>
      <c r="BC90" s="190"/>
      <c r="BD90" s="190"/>
      <c r="BE90" s="190"/>
    </row>
    <row r="91">
      <c r="AR91" s="190"/>
      <c r="AS91" s="190"/>
      <c r="AT91" s="190"/>
      <c r="AU91" s="191"/>
      <c r="AV91" s="191"/>
      <c r="AW91" s="190"/>
      <c r="AX91" s="190"/>
      <c r="AY91" s="190"/>
      <c r="AZ91" s="190"/>
      <c r="BA91" s="190"/>
      <c r="BB91" s="190"/>
      <c r="BC91" s="190"/>
      <c r="BD91" s="190"/>
      <c r="BE91" s="190"/>
    </row>
    <row r="92">
      <c r="AR92" s="190"/>
      <c r="AS92" s="190"/>
      <c r="AT92" s="190"/>
      <c r="AU92" s="191"/>
      <c r="AV92" s="191"/>
      <c r="AW92" s="190"/>
      <c r="AX92" s="190"/>
      <c r="AY92" s="190"/>
      <c r="AZ92" s="190"/>
      <c r="BA92" s="190"/>
      <c r="BB92" s="190"/>
      <c r="BC92" s="190"/>
      <c r="BD92" s="190"/>
      <c r="BE92" s="190"/>
    </row>
    <row r="93">
      <c r="AR93" s="190"/>
      <c r="AS93" s="190"/>
      <c r="AT93" s="190"/>
      <c r="AU93" s="191"/>
      <c r="AV93" s="191"/>
      <c r="AW93" s="190"/>
      <c r="AX93" s="190"/>
      <c r="AY93" s="190"/>
      <c r="AZ93" s="190"/>
      <c r="BA93" s="190"/>
      <c r="BB93" s="190"/>
      <c r="BC93" s="190"/>
      <c r="BD93" s="190"/>
      <c r="BE93" s="190"/>
    </row>
    <row r="94">
      <c r="AR94" s="190"/>
      <c r="AS94" s="190"/>
      <c r="AT94" s="190"/>
      <c r="AU94" s="191"/>
      <c r="AV94" s="191"/>
      <c r="AW94" s="190"/>
      <c r="AX94" s="190"/>
      <c r="AY94" s="190"/>
      <c r="AZ94" s="190"/>
      <c r="BA94" s="190"/>
      <c r="BB94" s="190"/>
      <c r="BC94" s="190"/>
      <c r="BD94" s="190"/>
      <c r="BE94" s="190"/>
    </row>
    <row r="95">
      <c r="AR95" s="190"/>
      <c r="AS95" s="190"/>
      <c r="AT95" s="190"/>
      <c r="AU95" s="191"/>
      <c r="AV95" s="191"/>
      <c r="AW95" s="190"/>
      <c r="AX95" s="190"/>
      <c r="AY95" s="190"/>
      <c r="AZ95" s="190"/>
      <c r="BA95" s="190"/>
      <c r="BB95" s="190"/>
      <c r="BC95" s="190"/>
      <c r="BD95" s="190"/>
      <c r="BE95" s="190"/>
    </row>
    <row r="96">
      <c r="AR96" s="190"/>
      <c r="AS96" s="190"/>
      <c r="AT96" s="190"/>
      <c r="AU96" s="191"/>
      <c r="AV96" s="191"/>
      <c r="AW96" s="190"/>
      <c r="AX96" s="190"/>
      <c r="AY96" s="190"/>
      <c r="AZ96" s="190"/>
      <c r="BA96" s="190"/>
      <c r="BB96" s="190"/>
      <c r="BC96" s="190"/>
      <c r="BD96" s="190"/>
      <c r="BE96" s="190"/>
    </row>
    <row r="97">
      <c r="AR97" s="190"/>
      <c r="AS97" s="190"/>
      <c r="AT97" s="190"/>
      <c r="AU97" s="191"/>
      <c r="AV97" s="191"/>
      <c r="AW97" s="190"/>
      <c r="AX97" s="190"/>
      <c r="AY97" s="190"/>
      <c r="AZ97" s="190"/>
      <c r="BA97" s="190"/>
      <c r="BB97" s="190"/>
      <c r="BC97" s="190"/>
      <c r="BD97" s="190"/>
      <c r="BE97" s="190"/>
    </row>
    <row r="98">
      <c r="AR98" s="190"/>
      <c r="AS98" s="190"/>
      <c r="AT98" s="190"/>
      <c r="AU98" s="191"/>
      <c r="AV98" s="191"/>
      <c r="AW98" s="190"/>
      <c r="AX98" s="190"/>
      <c r="AY98" s="190"/>
      <c r="AZ98" s="190"/>
      <c r="BA98" s="190"/>
      <c r="BB98" s="190"/>
      <c r="BC98" s="190"/>
      <c r="BD98" s="190"/>
      <c r="BE98" s="190"/>
    </row>
    <row r="99">
      <c r="AR99" s="190"/>
      <c r="AS99" s="190"/>
      <c r="AT99" s="190"/>
      <c r="AU99" s="191"/>
      <c r="AV99" s="191"/>
      <c r="AW99" s="190"/>
      <c r="AX99" s="190"/>
      <c r="AY99" s="190"/>
      <c r="AZ99" s="190"/>
      <c r="BA99" s="190"/>
      <c r="BB99" s="190"/>
      <c r="BC99" s="190"/>
      <c r="BD99" s="190"/>
      <c r="BE99" s="190"/>
    </row>
    <row r="100">
      <c r="AR100" s="190"/>
      <c r="AS100" s="190"/>
      <c r="AT100" s="190"/>
      <c r="AU100" s="191"/>
      <c r="AV100" s="191"/>
      <c r="AW100" s="190"/>
      <c r="AX100" s="190"/>
      <c r="AY100" s="190"/>
      <c r="AZ100" s="190"/>
      <c r="BA100" s="190"/>
      <c r="BB100" s="190"/>
      <c r="BC100" s="190"/>
      <c r="BD100" s="190"/>
      <c r="BE100" s="190"/>
    </row>
    <row r="101">
      <c r="AR101" s="190"/>
      <c r="AS101" s="190"/>
      <c r="AT101" s="190"/>
      <c r="AU101" s="191"/>
      <c r="AV101" s="191"/>
      <c r="AW101" s="190"/>
      <c r="AX101" s="190"/>
      <c r="AY101" s="190"/>
      <c r="AZ101" s="190"/>
      <c r="BA101" s="190"/>
      <c r="BB101" s="190"/>
      <c r="BC101" s="190"/>
      <c r="BD101" s="190"/>
      <c r="BE101" s="190"/>
    </row>
    <row r="102">
      <c r="AR102" s="190"/>
      <c r="AS102" s="190"/>
      <c r="AT102" s="190"/>
      <c r="AU102" s="191"/>
      <c r="AV102" s="191"/>
      <c r="AW102" s="190"/>
      <c r="AX102" s="190"/>
      <c r="AY102" s="190"/>
      <c r="AZ102" s="190"/>
      <c r="BA102" s="190"/>
      <c r="BB102" s="190"/>
      <c r="BC102" s="190"/>
      <c r="BD102" s="190"/>
      <c r="BE102" s="190"/>
    </row>
    <row r="103">
      <c r="AR103" s="190"/>
      <c r="AS103" s="190"/>
      <c r="AT103" s="190"/>
      <c r="AU103" s="191"/>
      <c r="AV103" s="191"/>
      <c r="AW103" s="190"/>
      <c r="AX103" s="190"/>
      <c r="AY103" s="190"/>
      <c r="AZ103" s="190"/>
      <c r="BA103" s="190"/>
      <c r="BB103" s="190"/>
      <c r="BC103" s="190"/>
      <c r="BD103" s="190"/>
      <c r="BE103" s="190"/>
    </row>
    <row r="104">
      <c r="AR104" s="190"/>
      <c r="AS104" s="190"/>
      <c r="AT104" s="190"/>
      <c r="AU104" s="191"/>
      <c r="AV104" s="191"/>
      <c r="AW104" s="190"/>
      <c r="AX104" s="190"/>
      <c r="AY104" s="190"/>
      <c r="AZ104" s="190"/>
      <c r="BA104" s="190"/>
      <c r="BB104" s="190"/>
      <c r="BC104" s="190"/>
      <c r="BD104" s="190"/>
      <c r="BE104" s="190"/>
    </row>
    <row r="105">
      <c r="AR105" s="190"/>
      <c r="AS105" s="190"/>
      <c r="AT105" s="190"/>
      <c r="AU105" s="191"/>
      <c r="AV105" s="191"/>
      <c r="AW105" s="190"/>
      <c r="AX105" s="190"/>
      <c r="AY105" s="190"/>
      <c r="AZ105" s="190"/>
      <c r="BA105" s="190"/>
      <c r="BB105" s="190"/>
      <c r="BC105" s="190"/>
      <c r="BD105" s="190"/>
      <c r="BE105" s="190"/>
    </row>
    <row r="106">
      <c r="AR106" s="190"/>
      <c r="AS106" s="190"/>
      <c r="AT106" s="190"/>
      <c r="AU106" s="191"/>
      <c r="AV106" s="191"/>
      <c r="AW106" s="190"/>
      <c r="AX106" s="190"/>
      <c r="AY106" s="190"/>
      <c r="AZ106" s="190"/>
      <c r="BA106" s="190"/>
      <c r="BB106" s="190"/>
      <c r="BC106" s="190"/>
      <c r="BD106" s="190"/>
      <c r="BE106" s="190"/>
    </row>
    <row r="107">
      <c r="AR107" s="190"/>
      <c r="AS107" s="190"/>
      <c r="AT107" s="190"/>
      <c r="AU107" s="191"/>
      <c r="AV107" s="191"/>
      <c r="AW107" s="190"/>
      <c r="AX107" s="190"/>
      <c r="AY107" s="190"/>
      <c r="AZ107" s="190"/>
      <c r="BA107" s="190"/>
      <c r="BB107" s="190"/>
      <c r="BC107" s="190"/>
      <c r="BD107" s="190"/>
      <c r="BE107" s="190"/>
    </row>
    <row r="108">
      <c r="AR108" s="190"/>
      <c r="AS108" s="190"/>
      <c r="AT108" s="190"/>
      <c r="AU108" s="191"/>
      <c r="AV108" s="191"/>
      <c r="AW108" s="190"/>
      <c r="AX108" s="190"/>
      <c r="AY108" s="190"/>
      <c r="AZ108" s="190"/>
      <c r="BA108" s="190"/>
      <c r="BB108" s="190"/>
      <c r="BC108" s="190"/>
      <c r="BD108" s="190"/>
      <c r="BE108" s="190"/>
    </row>
    <row r="109">
      <c r="AR109" s="190"/>
      <c r="AS109" s="190"/>
      <c r="AT109" s="190"/>
      <c r="AU109" s="191"/>
      <c r="AV109" s="191"/>
      <c r="AW109" s="190"/>
      <c r="AX109" s="190"/>
      <c r="AY109" s="190"/>
      <c r="AZ109" s="190"/>
      <c r="BA109" s="190"/>
      <c r="BB109" s="190"/>
      <c r="BC109" s="190"/>
      <c r="BD109" s="190"/>
      <c r="BE109" s="190"/>
    </row>
    <row r="110">
      <c r="AR110" s="190"/>
      <c r="AS110" s="190"/>
      <c r="AT110" s="190"/>
      <c r="AU110" s="191"/>
      <c r="AV110" s="191"/>
      <c r="AW110" s="190"/>
      <c r="AX110" s="190"/>
      <c r="AY110" s="190"/>
      <c r="AZ110" s="190"/>
      <c r="BA110" s="190"/>
      <c r="BB110" s="190"/>
      <c r="BC110" s="190"/>
      <c r="BD110" s="190"/>
      <c r="BE110" s="190"/>
    </row>
    <row r="111">
      <c r="AR111" s="190"/>
      <c r="AS111" s="190"/>
      <c r="AT111" s="190"/>
      <c r="AU111" s="191"/>
      <c r="AV111" s="191"/>
      <c r="AW111" s="190"/>
      <c r="AX111" s="190"/>
      <c r="AY111" s="190"/>
      <c r="AZ111" s="190"/>
      <c r="BA111" s="190"/>
      <c r="BB111" s="190"/>
      <c r="BC111" s="190"/>
      <c r="BD111" s="190"/>
      <c r="BE111" s="190"/>
    </row>
    <row r="112">
      <c r="AR112" s="190"/>
      <c r="AS112" s="190"/>
      <c r="AT112" s="190"/>
      <c r="AU112" s="191"/>
      <c r="AV112" s="191"/>
      <c r="AW112" s="190"/>
      <c r="AX112" s="190"/>
      <c r="AY112" s="190"/>
      <c r="AZ112" s="190"/>
      <c r="BA112" s="190"/>
      <c r="BB112" s="190"/>
      <c r="BC112" s="190"/>
      <c r="BD112" s="190"/>
      <c r="BE112" s="190"/>
    </row>
    <row r="113">
      <c r="AR113" s="190"/>
      <c r="AS113" s="190"/>
      <c r="AT113" s="190"/>
      <c r="AU113" s="191"/>
      <c r="AV113" s="191"/>
      <c r="AW113" s="190"/>
      <c r="AX113" s="190"/>
      <c r="AY113" s="190"/>
      <c r="AZ113" s="190"/>
      <c r="BA113" s="190"/>
      <c r="BB113" s="190"/>
      <c r="BC113" s="190"/>
      <c r="BD113" s="190"/>
      <c r="BE113" s="190"/>
    </row>
    <row r="114">
      <c r="AR114" s="190"/>
      <c r="AS114" s="190"/>
      <c r="AT114" s="190"/>
      <c r="AU114" s="191"/>
      <c r="AV114" s="191"/>
      <c r="AW114" s="190"/>
      <c r="AX114" s="190"/>
      <c r="AY114" s="190"/>
      <c r="AZ114" s="190"/>
      <c r="BA114" s="190"/>
      <c r="BB114" s="190"/>
      <c r="BC114" s="190"/>
      <c r="BD114" s="190"/>
      <c r="BE114" s="190"/>
    </row>
    <row r="115">
      <c r="AR115" s="190"/>
      <c r="AS115" s="190"/>
      <c r="AT115" s="190"/>
      <c r="AU115" s="191"/>
      <c r="AV115" s="191"/>
      <c r="AW115" s="190"/>
      <c r="AX115" s="190"/>
      <c r="AY115" s="190"/>
      <c r="AZ115" s="190"/>
      <c r="BA115" s="190"/>
      <c r="BB115" s="190"/>
      <c r="BC115" s="190"/>
      <c r="BD115" s="190"/>
      <c r="BE115" s="190"/>
    </row>
    <row r="116">
      <c r="AR116" s="190"/>
      <c r="AS116" s="190"/>
      <c r="AT116" s="190"/>
      <c r="AU116" s="191"/>
      <c r="AV116" s="191"/>
      <c r="AW116" s="190"/>
      <c r="AX116" s="190"/>
      <c r="AY116" s="190"/>
      <c r="AZ116" s="190"/>
      <c r="BA116" s="190"/>
      <c r="BB116" s="190"/>
      <c r="BC116" s="190"/>
      <c r="BD116" s="190"/>
      <c r="BE116" s="190"/>
    </row>
    <row r="117">
      <c r="AR117" s="190"/>
      <c r="AS117" s="190"/>
      <c r="AT117" s="190"/>
      <c r="AU117" s="191"/>
      <c r="AV117" s="191"/>
      <c r="AW117" s="190"/>
      <c r="AX117" s="190"/>
      <c r="AY117" s="190"/>
      <c r="AZ117" s="190"/>
      <c r="BA117" s="190"/>
      <c r="BB117" s="190"/>
      <c r="BC117" s="190"/>
      <c r="BD117" s="190"/>
      <c r="BE117" s="190"/>
    </row>
    <row r="118">
      <c r="AR118" s="190"/>
      <c r="AS118" s="190"/>
      <c r="AT118" s="190"/>
      <c r="AU118" s="191"/>
      <c r="AV118" s="191"/>
      <c r="AW118" s="190"/>
      <c r="AX118" s="190"/>
      <c r="AY118" s="190"/>
      <c r="AZ118" s="190"/>
      <c r="BA118" s="190"/>
      <c r="BB118" s="190"/>
      <c r="BC118" s="190"/>
      <c r="BD118" s="190"/>
      <c r="BE118" s="190"/>
    </row>
    <row r="119">
      <c r="AR119" s="190"/>
      <c r="AS119" s="190"/>
      <c r="AT119" s="190"/>
      <c r="AU119" s="191"/>
      <c r="AV119" s="191"/>
      <c r="AW119" s="190"/>
      <c r="AX119" s="190"/>
      <c r="AY119" s="190"/>
      <c r="AZ119" s="190"/>
      <c r="BA119" s="190"/>
      <c r="BB119" s="190"/>
      <c r="BC119" s="190"/>
      <c r="BD119" s="190"/>
      <c r="BE119" s="190"/>
    </row>
    <row r="120">
      <c r="AR120" s="190"/>
      <c r="AS120" s="190"/>
      <c r="AT120" s="190"/>
      <c r="AU120" s="191"/>
      <c r="AV120" s="191"/>
      <c r="AW120" s="190"/>
      <c r="AX120" s="190"/>
      <c r="AY120" s="190"/>
      <c r="AZ120" s="190"/>
      <c r="BA120" s="190"/>
      <c r="BB120" s="190"/>
      <c r="BC120" s="190"/>
      <c r="BD120" s="190"/>
      <c r="BE120" s="190"/>
    </row>
    <row r="121">
      <c r="AR121" s="190"/>
      <c r="AS121" s="190"/>
      <c r="AT121" s="190"/>
      <c r="AU121" s="191"/>
      <c r="AV121" s="191"/>
      <c r="AW121" s="190"/>
      <c r="AX121" s="190"/>
      <c r="AY121" s="190"/>
      <c r="AZ121" s="190"/>
      <c r="BA121" s="190"/>
      <c r="BB121" s="190"/>
      <c r="BC121" s="190"/>
      <c r="BD121" s="190"/>
      <c r="BE121" s="190"/>
    </row>
    <row r="122">
      <c r="AR122" s="190"/>
      <c r="AS122" s="190"/>
      <c r="AT122" s="190"/>
      <c r="AU122" s="191"/>
      <c r="AV122" s="191"/>
      <c r="AW122" s="190"/>
      <c r="AX122" s="190"/>
      <c r="AY122" s="190"/>
      <c r="AZ122" s="190"/>
      <c r="BA122" s="190"/>
      <c r="BB122" s="190"/>
      <c r="BC122" s="190"/>
      <c r="BD122" s="190"/>
      <c r="BE122" s="190"/>
    </row>
    <row r="123">
      <c r="AR123" s="190"/>
      <c r="AS123" s="190"/>
      <c r="AT123" s="190"/>
      <c r="AU123" s="191"/>
      <c r="AV123" s="191"/>
      <c r="AW123" s="190"/>
      <c r="AX123" s="190"/>
      <c r="AY123" s="190"/>
      <c r="AZ123" s="190"/>
      <c r="BA123" s="190"/>
      <c r="BB123" s="190"/>
      <c r="BC123" s="190"/>
      <c r="BD123" s="190"/>
      <c r="BE123" s="190"/>
    </row>
    <row r="124">
      <c r="AR124" s="190"/>
      <c r="AS124" s="190"/>
      <c r="AT124" s="190"/>
      <c r="AU124" s="191"/>
      <c r="AV124" s="191"/>
      <c r="AW124" s="190"/>
      <c r="AX124" s="190"/>
      <c r="AY124" s="190"/>
      <c r="AZ124" s="190"/>
      <c r="BA124" s="190"/>
      <c r="BB124" s="190"/>
      <c r="BC124" s="190"/>
      <c r="BD124" s="190"/>
      <c r="BE124" s="190"/>
    </row>
    <row r="125">
      <c r="AR125" s="190"/>
      <c r="AS125" s="190"/>
      <c r="AT125" s="190"/>
      <c r="AU125" s="191"/>
      <c r="AV125" s="191"/>
      <c r="AW125" s="190"/>
      <c r="AX125" s="190"/>
      <c r="AY125" s="190"/>
      <c r="AZ125" s="190"/>
      <c r="BA125" s="190"/>
      <c r="BB125" s="190"/>
      <c r="BC125" s="190"/>
      <c r="BD125" s="190"/>
      <c r="BE125" s="190"/>
    </row>
    <row r="126">
      <c r="AR126" s="190"/>
      <c r="AS126" s="190"/>
      <c r="AT126" s="190"/>
      <c r="AU126" s="191"/>
      <c r="AV126" s="191"/>
      <c r="AW126" s="190"/>
      <c r="AX126" s="190"/>
      <c r="AY126" s="190"/>
      <c r="AZ126" s="190"/>
      <c r="BA126" s="190"/>
      <c r="BB126" s="190"/>
      <c r="BC126" s="190"/>
      <c r="BD126" s="190"/>
      <c r="BE126" s="190"/>
    </row>
    <row r="127">
      <c r="AR127" s="190"/>
      <c r="AS127" s="190"/>
      <c r="AT127" s="190"/>
      <c r="AU127" s="191"/>
      <c r="AV127" s="191"/>
      <c r="AW127" s="190"/>
      <c r="AX127" s="190"/>
      <c r="AY127" s="190"/>
      <c r="AZ127" s="190"/>
      <c r="BA127" s="190"/>
      <c r="BB127" s="190"/>
      <c r="BC127" s="190"/>
      <c r="BD127" s="190"/>
      <c r="BE127" s="190"/>
    </row>
    <row r="128">
      <c r="AR128" s="190"/>
      <c r="AS128" s="190"/>
      <c r="AT128" s="190"/>
      <c r="AU128" s="191"/>
      <c r="AV128" s="191"/>
      <c r="AW128" s="190"/>
      <c r="AX128" s="190"/>
      <c r="AY128" s="190"/>
      <c r="AZ128" s="190"/>
      <c r="BA128" s="190"/>
      <c r="BB128" s="190"/>
      <c r="BC128" s="190"/>
      <c r="BD128" s="190"/>
      <c r="BE128" s="190"/>
    </row>
    <row r="129">
      <c r="AR129" s="190"/>
      <c r="AS129" s="190"/>
      <c r="AT129" s="190"/>
      <c r="AU129" s="191"/>
      <c r="AV129" s="191"/>
      <c r="AW129" s="190"/>
      <c r="AX129" s="190"/>
      <c r="AY129" s="190"/>
      <c r="AZ129" s="190"/>
      <c r="BA129" s="190"/>
      <c r="BB129" s="190"/>
      <c r="BC129" s="190"/>
      <c r="BD129" s="190"/>
      <c r="BE129" s="190"/>
    </row>
    <row r="130">
      <c r="AR130" s="190"/>
      <c r="AS130" s="190"/>
      <c r="AT130" s="190"/>
      <c r="AU130" s="191"/>
      <c r="AV130" s="191"/>
      <c r="AW130" s="190"/>
      <c r="AX130" s="190"/>
      <c r="AY130" s="190"/>
      <c r="AZ130" s="190"/>
      <c r="BA130" s="190"/>
      <c r="BB130" s="190"/>
      <c r="BC130" s="190"/>
      <c r="BD130" s="190"/>
      <c r="BE130" s="190"/>
    </row>
    <row r="131">
      <c r="AR131" s="190"/>
      <c r="AS131" s="190"/>
      <c r="AT131" s="190"/>
      <c r="AU131" s="191"/>
      <c r="AV131" s="191"/>
      <c r="AW131" s="190"/>
      <c r="AX131" s="190"/>
      <c r="AY131" s="190"/>
      <c r="AZ131" s="190"/>
      <c r="BA131" s="190"/>
      <c r="BB131" s="190"/>
      <c r="BC131" s="190"/>
      <c r="BD131" s="190"/>
      <c r="BE131" s="190"/>
    </row>
    <row r="132">
      <c r="AR132" s="190"/>
      <c r="AS132" s="190"/>
      <c r="AT132" s="190"/>
      <c r="AU132" s="191"/>
      <c r="AV132" s="191"/>
      <c r="AW132" s="190"/>
      <c r="AX132" s="190"/>
      <c r="AY132" s="190"/>
      <c r="AZ132" s="190"/>
      <c r="BA132" s="190"/>
      <c r="BB132" s="190"/>
      <c r="BC132" s="190"/>
      <c r="BD132" s="190"/>
      <c r="BE132" s="190"/>
    </row>
    <row r="133">
      <c r="AR133" s="190"/>
      <c r="AS133" s="190"/>
      <c r="AT133" s="190"/>
      <c r="AU133" s="191"/>
      <c r="AV133" s="191"/>
      <c r="AW133" s="190"/>
      <c r="AX133" s="190"/>
      <c r="AY133" s="190"/>
      <c r="AZ133" s="190"/>
      <c r="BA133" s="190"/>
      <c r="BB133" s="190"/>
      <c r="BC133" s="190"/>
      <c r="BD133" s="190"/>
      <c r="BE133" s="190"/>
    </row>
    <row r="134">
      <c r="AR134" s="190"/>
      <c r="AS134" s="190"/>
      <c r="AT134" s="190"/>
      <c r="AU134" s="191"/>
      <c r="AV134" s="191"/>
      <c r="AW134" s="190"/>
      <c r="AX134" s="190"/>
      <c r="AY134" s="190"/>
      <c r="AZ134" s="190"/>
      <c r="BA134" s="190"/>
      <c r="BB134" s="190"/>
      <c r="BC134" s="190"/>
      <c r="BD134" s="190"/>
      <c r="BE134" s="190"/>
    </row>
    <row r="135">
      <c r="AR135" s="190"/>
      <c r="AS135" s="190"/>
      <c r="AT135" s="190"/>
      <c r="AU135" s="191"/>
      <c r="AV135" s="191"/>
      <c r="AW135" s="190"/>
      <c r="AX135" s="190"/>
      <c r="AY135" s="190"/>
      <c r="AZ135" s="190"/>
      <c r="BA135" s="190"/>
      <c r="BB135" s="190"/>
      <c r="BC135" s="190"/>
      <c r="BD135" s="190"/>
      <c r="BE135" s="190"/>
    </row>
    <row r="136">
      <c r="AR136" s="190"/>
      <c r="AS136" s="190"/>
      <c r="AT136" s="190"/>
      <c r="AU136" s="191"/>
      <c r="AV136" s="191"/>
      <c r="AW136" s="190"/>
      <c r="AX136" s="190"/>
      <c r="AY136" s="190"/>
      <c r="AZ136" s="190"/>
      <c r="BA136" s="190"/>
      <c r="BB136" s="190"/>
      <c r="BC136" s="190"/>
      <c r="BD136" s="190"/>
      <c r="BE136" s="190"/>
    </row>
    <row r="137">
      <c r="AR137" s="190"/>
      <c r="AS137" s="190"/>
      <c r="AT137" s="190"/>
      <c r="AU137" s="191"/>
      <c r="AV137" s="191"/>
      <c r="AW137" s="190"/>
      <c r="AX137" s="190"/>
      <c r="AY137" s="190"/>
      <c r="AZ137" s="190"/>
      <c r="BA137" s="190"/>
      <c r="BB137" s="190"/>
      <c r="BC137" s="190"/>
      <c r="BD137" s="190"/>
      <c r="BE137" s="190"/>
    </row>
    <row r="138">
      <c r="AR138" s="190"/>
      <c r="AS138" s="190"/>
      <c r="AT138" s="190"/>
      <c r="AU138" s="191"/>
      <c r="AV138" s="191"/>
      <c r="AW138" s="190"/>
      <c r="AX138" s="190"/>
      <c r="AY138" s="190"/>
      <c r="AZ138" s="190"/>
      <c r="BA138" s="190"/>
      <c r="BB138" s="190"/>
      <c r="BC138" s="190"/>
      <c r="BD138" s="190"/>
      <c r="BE138" s="190"/>
    </row>
    <row r="139">
      <c r="AR139" s="190"/>
      <c r="AS139" s="190"/>
      <c r="AT139" s="190"/>
      <c r="AU139" s="191"/>
      <c r="AV139" s="191"/>
      <c r="AW139" s="190"/>
      <c r="AX139" s="190"/>
      <c r="AY139" s="190"/>
      <c r="AZ139" s="190"/>
      <c r="BA139" s="190"/>
      <c r="BB139" s="190"/>
      <c r="BC139" s="190"/>
      <c r="BD139" s="190"/>
      <c r="BE139" s="190"/>
    </row>
    <row r="140">
      <c r="AR140" s="190"/>
      <c r="AS140" s="190"/>
      <c r="AT140" s="190"/>
      <c r="AU140" s="191"/>
      <c r="AV140" s="191"/>
      <c r="AW140" s="190"/>
      <c r="AX140" s="190"/>
      <c r="AY140" s="190"/>
      <c r="AZ140" s="190"/>
      <c r="BA140" s="190"/>
      <c r="BB140" s="190"/>
      <c r="BC140" s="190"/>
      <c r="BD140" s="190"/>
      <c r="BE140" s="190"/>
    </row>
    <row r="141">
      <c r="AR141" s="190"/>
      <c r="AS141" s="190"/>
      <c r="AT141" s="190"/>
      <c r="AU141" s="191"/>
      <c r="AV141" s="191"/>
      <c r="AW141" s="190"/>
      <c r="AX141" s="190"/>
      <c r="AY141" s="190"/>
      <c r="AZ141" s="190"/>
      <c r="BA141" s="190"/>
      <c r="BB141" s="190"/>
      <c r="BC141" s="190"/>
      <c r="BD141" s="190"/>
      <c r="BE141" s="190"/>
    </row>
    <row r="142">
      <c r="AR142" s="190"/>
      <c r="AS142" s="190"/>
      <c r="AT142" s="190"/>
      <c r="AU142" s="191"/>
      <c r="AV142" s="191"/>
      <c r="AW142" s="190"/>
      <c r="AX142" s="190"/>
      <c r="AY142" s="190"/>
      <c r="AZ142" s="190"/>
      <c r="BA142" s="190"/>
      <c r="BB142" s="190"/>
      <c r="BC142" s="190"/>
      <c r="BD142" s="190"/>
      <c r="BE142" s="190"/>
    </row>
    <row r="143">
      <c r="AR143" s="190"/>
      <c r="AS143" s="190"/>
      <c r="AT143" s="190"/>
      <c r="AU143" s="191"/>
      <c r="AV143" s="191"/>
      <c r="AW143" s="190"/>
      <c r="AX143" s="190"/>
      <c r="AY143" s="190"/>
      <c r="AZ143" s="190"/>
      <c r="BA143" s="190"/>
      <c r="BB143" s="190"/>
      <c r="BC143" s="190"/>
      <c r="BD143" s="190"/>
      <c r="BE143" s="190"/>
    </row>
    <row r="144">
      <c r="AR144" s="190"/>
      <c r="AS144" s="190"/>
      <c r="AT144" s="190"/>
      <c r="AU144" s="191"/>
      <c r="AV144" s="191"/>
      <c r="AW144" s="190"/>
      <c r="AX144" s="190"/>
      <c r="AY144" s="190"/>
      <c r="AZ144" s="190"/>
      <c r="BA144" s="190"/>
      <c r="BB144" s="190"/>
      <c r="BC144" s="190"/>
      <c r="BD144" s="190"/>
      <c r="BE144" s="190"/>
    </row>
    <row r="145">
      <c r="AR145" s="190"/>
      <c r="AS145" s="190"/>
      <c r="AT145" s="190"/>
      <c r="AU145" s="191"/>
      <c r="AV145" s="191"/>
      <c r="AW145" s="190"/>
      <c r="AX145" s="190"/>
      <c r="AY145" s="190"/>
      <c r="AZ145" s="190"/>
      <c r="BA145" s="190"/>
      <c r="BB145" s="190"/>
      <c r="BC145" s="190"/>
      <c r="BD145" s="190"/>
      <c r="BE145" s="190"/>
    </row>
    <row r="146">
      <c r="AR146" s="190"/>
      <c r="AS146" s="190"/>
      <c r="AT146" s="190"/>
      <c r="AU146" s="191"/>
      <c r="AV146" s="191"/>
      <c r="AW146" s="190"/>
      <c r="AX146" s="190"/>
      <c r="AY146" s="190"/>
      <c r="AZ146" s="190"/>
      <c r="BA146" s="190"/>
      <c r="BB146" s="190"/>
      <c r="BC146" s="190"/>
      <c r="BD146" s="190"/>
      <c r="BE146" s="190"/>
    </row>
    <row r="147">
      <c r="AR147" s="190"/>
      <c r="AS147" s="190"/>
      <c r="AT147" s="190"/>
      <c r="AU147" s="191"/>
      <c r="AV147" s="191"/>
      <c r="AW147" s="190"/>
      <c r="AX147" s="190"/>
      <c r="AY147" s="190"/>
      <c r="AZ147" s="190"/>
      <c r="BA147" s="190"/>
      <c r="BB147" s="190"/>
      <c r="BC147" s="190"/>
      <c r="BD147" s="190"/>
      <c r="BE147" s="190"/>
    </row>
    <row r="148">
      <c r="AR148" s="190"/>
      <c r="AS148" s="190"/>
      <c r="AT148" s="190"/>
      <c r="AU148" s="191"/>
      <c r="AV148" s="191"/>
      <c r="AW148" s="190"/>
      <c r="AX148" s="190"/>
      <c r="AY148" s="190"/>
      <c r="AZ148" s="190"/>
      <c r="BA148" s="190"/>
      <c r="BB148" s="190"/>
      <c r="BC148" s="190"/>
      <c r="BD148" s="190"/>
      <c r="BE148" s="190"/>
    </row>
    <row r="149">
      <c r="AR149" s="190"/>
      <c r="AS149" s="190"/>
      <c r="AT149" s="190"/>
      <c r="AU149" s="191"/>
      <c r="AV149" s="191"/>
      <c r="AW149" s="190"/>
      <c r="AX149" s="190"/>
      <c r="AY149" s="190"/>
      <c r="AZ149" s="190"/>
      <c r="BA149" s="190"/>
      <c r="BB149" s="190"/>
      <c r="BC149" s="190"/>
      <c r="BD149" s="190"/>
      <c r="BE149" s="190"/>
    </row>
    <row r="150">
      <c r="AR150" s="190"/>
      <c r="AS150" s="190"/>
      <c r="AT150" s="190"/>
      <c r="AU150" s="191"/>
      <c r="AV150" s="191"/>
      <c r="AW150" s="190"/>
      <c r="AX150" s="190"/>
      <c r="AY150" s="190"/>
      <c r="AZ150" s="190"/>
      <c r="BA150" s="190"/>
      <c r="BB150" s="190"/>
      <c r="BC150" s="190"/>
      <c r="BD150" s="190"/>
      <c r="BE150" s="190"/>
    </row>
    <row r="151">
      <c r="AR151" s="190"/>
      <c r="AS151" s="190"/>
      <c r="AT151" s="190"/>
      <c r="AU151" s="191"/>
      <c r="AV151" s="191"/>
      <c r="AW151" s="190"/>
      <c r="AX151" s="190"/>
      <c r="AY151" s="190"/>
      <c r="AZ151" s="190"/>
      <c r="BA151" s="190"/>
      <c r="BB151" s="190"/>
      <c r="BC151" s="190"/>
      <c r="BD151" s="190"/>
      <c r="BE151" s="190"/>
    </row>
    <row r="152">
      <c r="AR152" s="190"/>
      <c r="AS152" s="190"/>
      <c r="AT152" s="190"/>
      <c r="AU152" s="191"/>
      <c r="AV152" s="191"/>
      <c r="AW152" s="190"/>
      <c r="AX152" s="190"/>
      <c r="AY152" s="190"/>
      <c r="AZ152" s="190"/>
      <c r="BA152" s="190"/>
      <c r="BB152" s="190"/>
      <c r="BC152" s="190"/>
      <c r="BD152" s="190"/>
      <c r="BE152" s="190"/>
    </row>
    <row r="153">
      <c r="AR153" s="190"/>
      <c r="AS153" s="190"/>
      <c r="AT153" s="190"/>
      <c r="AU153" s="191"/>
      <c r="AV153" s="191"/>
      <c r="AW153" s="190"/>
      <c r="AX153" s="190"/>
      <c r="AY153" s="190"/>
      <c r="AZ153" s="190"/>
      <c r="BA153" s="190"/>
      <c r="BB153" s="190"/>
      <c r="BC153" s="190"/>
      <c r="BD153" s="190"/>
      <c r="BE153" s="190"/>
    </row>
    <row r="154">
      <c r="AR154" s="190"/>
      <c r="AS154" s="190"/>
      <c r="AT154" s="190"/>
      <c r="AU154" s="191"/>
      <c r="AV154" s="191"/>
      <c r="AW154" s="190"/>
      <c r="AX154" s="190"/>
      <c r="AY154" s="190"/>
      <c r="AZ154" s="190"/>
      <c r="BA154" s="190"/>
      <c r="BB154" s="190"/>
      <c r="BC154" s="190"/>
      <c r="BD154" s="190"/>
      <c r="BE154" s="190"/>
    </row>
    <row r="155">
      <c r="AR155" s="190"/>
      <c r="AS155" s="190"/>
      <c r="AT155" s="190"/>
      <c r="AU155" s="191"/>
      <c r="AV155" s="191"/>
      <c r="AW155" s="190"/>
      <c r="AX155" s="190"/>
      <c r="AY155" s="190"/>
      <c r="AZ155" s="190"/>
      <c r="BA155" s="190"/>
      <c r="BB155" s="190"/>
      <c r="BC155" s="190"/>
      <c r="BD155" s="190"/>
      <c r="BE155" s="190"/>
    </row>
    <row r="156">
      <c r="AR156" s="190"/>
      <c r="AS156" s="190"/>
      <c r="AT156" s="190"/>
      <c r="AU156" s="191"/>
      <c r="AV156" s="191"/>
      <c r="AW156" s="190"/>
      <c r="AX156" s="190"/>
      <c r="AY156" s="190"/>
      <c r="AZ156" s="190"/>
      <c r="BA156" s="190"/>
      <c r="BB156" s="190"/>
      <c r="BC156" s="190"/>
      <c r="BD156" s="190"/>
      <c r="BE156" s="190"/>
    </row>
    <row r="157">
      <c r="AR157" s="190"/>
      <c r="AS157" s="190"/>
      <c r="AT157" s="190"/>
      <c r="AU157" s="191"/>
      <c r="AV157" s="191"/>
      <c r="AW157" s="190"/>
      <c r="AX157" s="190"/>
      <c r="AY157" s="190"/>
      <c r="AZ157" s="190"/>
      <c r="BA157" s="190"/>
      <c r="BB157" s="190"/>
      <c r="BC157" s="190"/>
      <c r="BD157" s="190"/>
      <c r="BE157" s="190"/>
    </row>
    <row r="158">
      <c r="AR158" s="190"/>
      <c r="AS158" s="190"/>
      <c r="AT158" s="190"/>
      <c r="AU158" s="191"/>
      <c r="AV158" s="191"/>
      <c r="AW158" s="190"/>
      <c r="AX158" s="190"/>
      <c r="AY158" s="190"/>
      <c r="AZ158" s="190"/>
      <c r="BA158" s="190"/>
      <c r="BB158" s="190"/>
      <c r="BC158" s="190"/>
      <c r="BD158" s="190"/>
      <c r="BE158" s="190"/>
    </row>
    <row r="159">
      <c r="AR159" s="190"/>
      <c r="AS159" s="190"/>
      <c r="AT159" s="190"/>
      <c r="AU159" s="191"/>
      <c r="AV159" s="191"/>
      <c r="AW159" s="190"/>
      <c r="AX159" s="190"/>
      <c r="AY159" s="190"/>
      <c r="AZ159" s="190"/>
      <c r="BA159" s="190"/>
      <c r="BB159" s="190"/>
      <c r="BC159" s="190"/>
      <c r="BD159" s="190"/>
      <c r="BE159" s="190"/>
    </row>
    <row r="160">
      <c r="AR160" s="190"/>
      <c r="AS160" s="190"/>
      <c r="AT160" s="190"/>
      <c r="AU160" s="191"/>
      <c r="AV160" s="191"/>
      <c r="AW160" s="190"/>
      <c r="AX160" s="190"/>
      <c r="AY160" s="190"/>
      <c r="AZ160" s="190"/>
      <c r="BA160" s="190"/>
      <c r="BB160" s="190"/>
      <c r="BC160" s="190"/>
      <c r="BD160" s="190"/>
      <c r="BE160" s="190"/>
    </row>
    <row r="161">
      <c r="AR161" s="190"/>
      <c r="AS161" s="190"/>
      <c r="AT161" s="190"/>
      <c r="AU161" s="191"/>
      <c r="AV161" s="191"/>
      <c r="AW161" s="190"/>
      <c r="AX161" s="190"/>
      <c r="AY161" s="190"/>
      <c r="AZ161" s="190"/>
      <c r="BA161" s="190"/>
      <c r="BB161" s="190"/>
      <c r="BC161" s="190"/>
      <c r="BD161" s="190"/>
      <c r="BE161" s="190"/>
    </row>
    <row r="162">
      <c r="AR162" s="190"/>
      <c r="AS162" s="190"/>
      <c r="AT162" s="190"/>
      <c r="AU162" s="191"/>
      <c r="AV162" s="191"/>
      <c r="AW162" s="190"/>
      <c r="AX162" s="190"/>
      <c r="AY162" s="190"/>
      <c r="AZ162" s="190"/>
      <c r="BA162" s="190"/>
      <c r="BB162" s="190"/>
      <c r="BC162" s="190"/>
      <c r="BD162" s="190"/>
      <c r="BE162" s="190"/>
    </row>
    <row r="163">
      <c r="AR163" s="190"/>
      <c r="AS163" s="190"/>
      <c r="AT163" s="190"/>
      <c r="AU163" s="191"/>
      <c r="AV163" s="191"/>
      <c r="AW163" s="190"/>
      <c r="AX163" s="190"/>
      <c r="AY163" s="190"/>
      <c r="AZ163" s="190"/>
      <c r="BA163" s="190"/>
      <c r="BB163" s="190"/>
      <c r="BC163" s="190"/>
      <c r="BD163" s="190"/>
      <c r="BE163" s="190"/>
    </row>
    <row r="164">
      <c r="AR164" s="190"/>
      <c r="AS164" s="190"/>
      <c r="AT164" s="190"/>
      <c r="AU164" s="191"/>
      <c r="AV164" s="191"/>
      <c r="AW164" s="190"/>
      <c r="AX164" s="190"/>
      <c r="AY164" s="190"/>
      <c r="AZ164" s="190"/>
      <c r="BA164" s="190"/>
      <c r="BB164" s="190"/>
      <c r="BC164" s="190"/>
      <c r="BD164" s="190"/>
      <c r="BE164" s="190"/>
    </row>
    <row r="165">
      <c r="AR165" s="190"/>
      <c r="AS165" s="190"/>
      <c r="AT165" s="190"/>
      <c r="AU165" s="191"/>
      <c r="AV165" s="191"/>
      <c r="AW165" s="190"/>
      <c r="AX165" s="190"/>
      <c r="AY165" s="190"/>
      <c r="AZ165" s="190"/>
      <c r="BA165" s="190"/>
      <c r="BB165" s="190"/>
      <c r="BC165" s="190"/>
      <c r="BD165" s="190"/>
      <c r="BE165" s="190"/>
    </row>
    <row r="166">
      <c r="AR166" s="190"/>
      <c r="AS166" s="190"/>
      <c r="AT166" s="190"/>
      <c r="AU166" s="191"/>
      <c r="AV166" s="191"/>
      <c r="AW166" s="190"/>
      <c r="AX166" s="190"/>
      <c r="AY166" s="190"/>
      <c r="AZ166" s="190"/>
      <c r="BA166" s="190"/>
      <c r="BB166" s="190"/>
      <c r="BC166" s="190"/>
      <c r="BD166" s="190"/>
      <c r="BE166" s="190"/>
    </row>
    <row r="167">
      <c r="AR167" s="190"/>
      <c r="AS167" s="190"/>
      <c r="AT167" s="190"/>
      <c r="AU167" s="191"/>
      <c r="AV167" s="191"/>
      <c r="AW167" s="190"/>
      <c r="AX167" s="190"/>
      <c r="AY167" s="190"/>
      <c r="AZ167" s="190"/>
      <c r="BA167" s="190"/>
      <c r="BB167" s="190"/>
      <c r="BC167" s="190"/>
      <c r="BD167" s="190"/>
      <c r="BE167" s="190"/>
    </row>
    <row r="168">
      <c r="AR168" s="190"/>
      <c r="AS168" s="190"/>
      <c r="AT168" s="190"/>
      <c r="AU168" s="191"/>
      <c r="AV168" s="191"/>
      <c r="AW168" s="190"/>
      <c r="AX168" s="190"/>
      <c r="AY168" s="190"/>
      <c r="AZ168" s="190"/>
      <c r="BA168" s="190"/>
      <c r="BB168" s="190"/>
      <c r="BC168" s="190"/>
      <c r="BD168" s="190"/>
      <c r="BE168" s="190"/>
    </row>
    <row r="169">
      <c r="AR169" s="190"/>
      <c r="AS169" s="190"/>
      <c r="AT169" s="190"/>
      <c r="AU169" s="191"/>
      <c r="AV169" s="191"/>
      <c r="AW169" s="190"/>
      <c r="AX169" s="190"/>
      <c r="AY169" s="190"/>
      <c r="AZ169" s="190"/>
      <c r="BA169" s="190"/>
      <c r="BB169" s="190"/>
      <c r="BC169" s="190"/>
      <c r="BD169" s="190"/>
      <c r="BE169" s="190"/>
    </row>
    <row r="170">
      <c r="AR170" s="190"/>
      <c r="AS170" s="190"/>
      <c r="AT170" s="190"/>
      <c r="AU170" s="191"/>
      <c r="AV170" s="191"/>
      <c r="AW170" s="190"/>
      <c r="AX170" s="190"/>
      <c r="AY170" s="190"/>
      <c r="AZ170" s="190"/>
      <c r="BA170" s="190"/>
      <c r="BB170" s="190"/>
      <c r="BC170" s="190"/>
      <c r="BD170" s="190"/>
      <c r="BE170" s="190"/>
    </row>
    <row r="171">
      <c r="AR171" s="190"/>
      <c r="AS171" s="190"/>
      <c r="AT171" s="190"/>
      <c r="AU171" s="191"/>
      <c r="AV171" s="191"/>
      <c r="AW171" s="190"/>
      <c r="AX171" s="190"/>
      <c r="AY171" s="190"/>
      <c r="AZ171" s="190"/>
      <c r="BA171" s="190"/>
      <c r="BB171" s="190"/>
      <c r="BC171" s="190"/>
      <c r="BD171" s="190"/>
      <c r="BE171" s="190"/>
    </row>
    <row r="172">
      <c r="AR172" s="190"/>
      <c r="AS172" s="190"/>
      <c r="AT172" s="190"/>
      <c r="AU172" s="191"/>
      <c r="AV172" s="191"/>
      <c r="AW172" s="190"/>
      <c r="AX172" s="190"/>
      <c r="AY172" s="190"/>
      <c r="AZ172" s="190"/>
      <c r="BA172" s="190"/>
      <c r="BB172" s="190"/>
      <c r="BC172" s="190"/>
      <c r="BD172" s="190"/>
      <c r="BE172" s="190"/>
    </row>
    <row r="173">
      <c r="AR173" s="190"/>
      <c r="AS173" s="190"/>
      <c r="AT173" s="190"/>
      <c r="AU173" s="191"/>
      <c r="AV173" s="191"/>
      <c r="AW173" s="190"/>
      <c r="AX173" s="190"/>
      <c r="AY173" s="190"/>
      <c r="AZ173" s="190"/>
      <c r="BA173" s="190"/>
      <c r="BB173" s="190"/>
      <c r="BC173" s="190"/>
      <c r="BD173" s="190"/>
      <c r="BE173" s="190"/>
    </row>
    <row r="174">
      <c r="AR174" s="190"/>
      <c r="AS174" s="190"/>
      <c r="AT174" s="190"/>
      <c r="AU174" s="191"/>
      <c r="AV174" s="191"/>
      <c r="AW174" s="190"/>
      <c r="AX174" s="190"/>
      <c r="AY174" s="190"/>
      <c r="AZ174" s="190"/>
      <c r="BA174" s="190"/>
      <c r="BB174" s="190"/>
      <c r="BC174" s="190"/>
      <c r="BD174" s="190"/>
      <c r="BE174" s="190"/>
    </row>
    <row r="175">
      <c r="AR175" s="190"/>
      <c r="AS175" s="190"/>
      <c r="AT175" s="190"/>
      <c r="AU175" s="191"/>
      <c r="AV175" s="191"/>
      <c r="AW175" s="190"/>
      <c r="AX175" s="190"/>
      <c r="AY175" s="190"/>
      <c r="AZ175" s="190"/>
      <c r="BA175" s="190"/>
      <c r="BB175" s="190"/>
      <c r="BC175" s="190"/>
      <c r="BD175" s="190"/>
      <c r="BE175" s="190"/>
    </row>
    <row r="176">
      <c r="AR176" s="190"/>
      <c r="AS176" s="190"/>
      <c r="AT176" s="190"/>
      <c r="AU176" s="191"/>
      <c r="AV176" s="191"/>
      <c r="AW176" s="190"/>
      <c r="AX176" s="190"/>
      <c r="AY176" s="190"/>
      <c r="AZ176" s="190"/>
      <c r="BA176" s="190"/>
      <c r="BB176" s="190"/>
      <c r="BC176" s="190"/>
      <c r="BD176" s="190"/>
      <c r="BE176" s="190"/>
    </row>
    <row r="177">
      <c r="AR177" s="190"/>
      <c r="AS177" s="190"/>
      <c r="AT177" s="190"/>
      <c r="AU177" s="191"/>
      <c r="AV177" s="191"/>
      <c r="AW177" s="190"/>
      <c r="AX177" s="190"/>
      <c r="AY177" s="190"/>
      <c r="AZ177" s="190"/>
      <c r="BA177" s="190"/>
      <c r="BB177" s="190"/>
      <c r="BC177" s="190"/>
      <c r="BD177" s="190"/>
      <c r="BE177" s="190"/>
    </row>
    <row r="178">
      <c r="AR178" s="190"/>
      <c r="AS178" s="190"/>
      <c r="AT178" s="190"/>
      <c r="AU178" s="191"/>
      <c r="AV178" s="191"/>
      <c r="AW178" s="190"/>
      <c r="AX178" s="190"/>
      <c r="AY178" s="190"/>
      <c r="AZ178" s="190"/>
      <c r="BA178" s="190"/>
      <c r="BB178" s="190"/>
      <c r="BC178" s="190"/>
      <c r="BD178" s="190"/>
      <c r="BE178" s="190"/>
    </row>
    <row r="179">
      <c r="AR179" s="190"/>
      <c r="AS179" s="190"/>
      <c r="AT179" s="190"/>
      <c r="AU179" s="191"/>
      <c r="AV179" s="191"/>
      <c r="AW179" s="190"/>
      <c r="AX179" s="190"/>
      <c r="AY179" s="190"/>
      <c r="AZ179" s="190"/>
      <c r="BA179" s="190"/>
      <c r="BB179" s="190"/>
      <c r="BC179" s="190"/>
      <c r="BD179" s="190"/>
      <c r="BE179" s="190"/>
    </row>
    <row r="180">
      <c r="AR180" s="190"/>
      <c r="AS180" s="190"/>
      <c r="AT180" s="190"/>
      <c r="AU180" s="191"/>
      <c r="AV180" s="191"/>
      <c r="AW180" s="190"/>
      <c r="AX180" s="190"/>
      <c r="AY180" s="190"/>
      <c r="AZ180" s="190"/>
      <c r="BA180" s="190"/>
      <c r="BB180" s="190"/>
      <c r="BC180" s="190"/>
      <c r="BD180" s="190"/>
      <c r="BE180" s="190"/>
    </row>
    <row r="181">
      <c r="AR181" s="190"/>
      <c r="AS181" s="190"/>
      <c r="AT181" s="190"/>
      <c r="AU181" s="191"/>
      <c r="AV181" s="191"/>
      <c r="AW181" s="190"/>
      <c r="AX181" s="190"/>
      <c r="AY181" s="190"/>
      <c r="AZ181" s="190"/>
      <c r="BA181" s="190"/>
      <c r="BB181" s="190"/>
      <c r="BC181" s="190"/>
      <c r="BD181" s="190"/>
      <c r="BE181" s="190"/>
    </row>
    <row r="182">
      <c r="AR182" s="190"/>
      <c r="AS182" s="190"/>
      <c r="AT182" s="190"/>
      <c r="AU182" s="191"/>
      <c r="AV182" s="191"/>
      <c r="AW182" s="190"/>
      <c r="AX182" s="190"/>
      <c r="AY182" s="190"/>
      <c r="AZ182" s="190"/>
      <c r="BA182" s="190"/>
      <c r="BB182" s="190"/>
      <c r="BC182" s="190"/>
      <c r="BD182" s="190"/>
      <c r="BE182" s="190"/>
    </row>
    <row r="183">
      <c r="AR183" s="190"/>
      <c r="AS183" s="190"/>
      <c r="AT183" s="190"/>
      <c r="AU183" s="191"/>
      <c r="AV183" s="191"/>
      <c r="AW183" s="190"/>
      <c r="AX183" s="190"/>
      <c r="AY183" s="190"/>
      <c r="AZ183" s="190"/>
      <c r="BA183" s="190"/>
      <c r="BB183" s="190"/>
      <c r="BC183" s="190"/>
      <c r="BD183" s="190"/>
      <c r="BE183" s="190"/>
    </row>
    <row r="184">
      <c r="AR184" s="190"/>
      <c r="AS184" s="190"/>
      <c r="AT184" s="190"/>
      <c r="AU184" s="191"/>
      <c r="AV184" s="191"/>
      <c r="AW184" s="190"/>
      <c r="AX184" s="190"/>
      <c r="AY184" s="190"/>
      <c r="AZ184" s="190"/>
      <c r="BA184" s="190"/>
      <c r="BB184" s="190"/>
      <c r="BC184" s="190"/>
      <c r="BD184" s="190"/>
      <c r="BE184" s="190"/>
    </row>
    <row r="185">
      <c r="AR185" s="190"/>
      <c r="AS185" s="190"/>
      <c r="AT185" s="190"/>
      <c r="AU185" s="191"/>
      <c r="AV185" s="191"/>
      <c r="AW185" s="190"/>
      <c r="AX185" s="190"/>
      <c r="AY185" s="190"/>
      <c r="AZ185" s="190"/>
      <c r="BA185" s="190"/>
      <c r="BB185" s="190"/>
      <c r="BC185" s="190"/>
      <c r="BD185" s="190"/>
      <c r="BE185" s="190"/>
    </row>
    <row r="186">
      <c r="AR186" s="190"/>
      <c r="AS186" s="190"/>
      <c r="AT186" s="190"/>
      <c r="AU186" s="191"/>
      <c r="AV186" s="191"/>
      <c r="AW186" s="190"/>
      <c r="AX186" s="190"/>
      <c r="AY186" s="190"/>
      <c r="AZ186" s="190"/>
      <c r="BA186" s="190"/>
      <c r="BB186" s="190"/>
      <c r="BC186" s="190"/>
      <c r="BD186" s="190"/>
      <c r="BE186" s="190"/>
    </row>
    <row r="187">
      <c r="AR187" s="190"/>
      <c r="AS187" s="190"/>
      <c r="AT187" s="190"/>
      <c r="AU187" s="191"/>
      <c r="AV187" s="191"/>
      <c r="AW187" s="190"/>
      <c r="AX187" s="190"/>
      <c r="AY187" s="190"/>
      <c r="AZ187" s="190"/>
      <c r="BA187" s="190"/>
      <c r="BB187" s="190"/>
      <c r="BC187" s="190"/>
      <c r="BD187" s="190"/>
      <c r="BE187" s="190"/>
    </row>
    <row r="188">
      <c r="AR188" s="190"/>
      <c r="AS188" s="190"/>
      <c r="AT188" s="190"/>
      <c r="AU188" s="191"/>
      <c r="AV188" s="191"/>
      <c r="AW188" s="190"/>
      <c r="AX188" s="190"/>
      <c r="AY188" s="190"/>
      <c r="AZ188" s="190"/>
      <c r="BA188" s="190"/>
      <c r="BB188" s="190"/>
      <c r="BC188" s="190"/>
      <c r="BD188" s="190"/>
      <c r="BE188" s="190"/>
    </row>
    <row r="189">
      <c r="AR189" s="190"/>
      <c r="AS189" s="190"/>
      <c r="AT189" s="190"/>
      <c r="AU189" s="191"/>
      <c r="AV189" s="191"/>
      <c r="AW189" s="190"/>
      <c r="AX189" s="190"/>
      <c r="AY189" s="190"/>
      <c r="AZ189" s="190"/>
      <c r="BA189" s="190"/>
      <c r="BB189" s="190"/>
      <c r="BC189" s="190"/>
      <c r="BD189" s="190"/>
      <c r="BE189" s="190"/>
    </row>
    <row r="190">
      <c r="AR190" s="190"/>
      <c r="AS190" s="190"/>
      <c r="AT190" s="190"/>
      <c r="AU190" s="191"/>
      <c r="AV190" s="191"/>
      <c r="AW190" s="190"/>
      <c r="AX190" s="190"/>
      <c r="AY190" s="190"/>
      <c r="AZ190" s="190"/>
      <c r="BA190" s="190"/>
      <c r="BB190" s="190"/>
      <c r="BC190" s="190"/>
      <c r="BD190" s="190"/>
      <c r="BE190" s="190"/>
    </row>
    <row r="191">
      <c r="AR191" s="190"/>
      <c r="AS191" s="190"/>
      <c r="AT191" s="190"/>
      <c r="AU191" s="191"/>
      <c r="AV191" s="191"/>
      <c r="AW191" s="190"/>
      <c r="AX191" s="190"/>
      <c r="AY191" s="190"/>
      <c r="AZ191" s="190"/>
      <c r="BA191" s="190"/>
      <c r="BB191" s="190"/>
      <c r="BC191" s="190"/>
      <c r="BD191" s="190"/>
      <c r="BE191" s="190"/>
    </row>
    <row r="192">
      <c r="AR192" s="190"/>
      <c r="AS192" s="190"/>
      <c r="AT192" s="190"/>
      <c r="AU192" s="191"/>
      <c r="AV192" s="191"/>
      <c r="AW192" s="190"/>
      <c r="AX192" s="190"/>
      <c r="AY192" s="190"/>
      <c r="AZ192" s="190"/>
      <c r="BA192" s="190"/>
      <c r="BB192" s="190"/>
      <c r="BC192" s="190"/>
      <c r="BD192" s="190"/>
      <c r="BE192" s="190"/>
    </row>
    <row r="193">
      <c r="AR193" s="190"/>
      <c r="AS193" s="190"/>
      <c r="AT193" s="190"/>
      <c r="AU193" s="191"/>
      <c r="AV193" s="191"/>
      <c r="AW193" s="190"/>
      <c r="AX193" s="190"/>
      <c r="AY193" s="190"/>
      <c r="AZ193" s="190"/>
      <c r="BA193" s="190"/>
      <c r="BB193" s="190"/>
      <c r="BC193" s="190"/>
      <c r="BD193" s="190"/>
      <c r="BE193" s="190"/>
    </row>
    <row r="194">
      <c r="AR194" s="190"/>
      <c r="AS194" s="190"/>
      <c r="AT194" s="190"/>
      <c r="AU194" s="191"/>
      <c r="AV194" s="191"/>
      <c r="AW194" s="190"/>
      <c r="AX194" s="190"/>
      <c r="AY194" s="190"/>
      <c r="AZ194" s="190"/>
      <c r="BA194" s="190"/>
      <c r="BB194" s="190"/>
      <c r="BC194" s="190"/>
      <c r="BD194" s="190"/>
      <c r="BE194" s="190"/>
    </row>
    <row r="195">
      <c r="AR195" s="190"/>
      <c r="AS195" s="190"/>
      <c r="AT195" s="190"/>
      <c r="AU195" s="191"/>
      <c r="AV195" s="191"/>
      <c r="AW195" s="190"/>
      <c r="AX195" s="190"/>
      <c r="AY195" s="190"/>
      <c r="AZ195" s="190"/>
      <c r="BA195" s="190"/>
      <c r="BB195" s="190"/>
      <c r="BC195" s="190"/>
      <c r="BD195" s="190"/>
      <c r="BE195" s="190"/>
    </row>
    <row r="196">
      <c r="AR196" s="190"/>
      <c r="AS196" s="190"/>
      <c r="AT196" s="190"/>
      <c r="AU196" s="191"/>
      <c r="AV196" s="191"/>
      <c r="AW196" s="190"/>
      <c r="AX196" s="190"/>
      <c r="AY196" s="190"/>
      <c r="AZ196" s="190"/>
      <c r="BA196" s="190"/>
      <c r="BB196" s="190"/>
      <c r="BC196" s="190"/>
      <c r="BD196" s="190"/>
      <c r="BE196" s="190"/>
    </row>
    <row r="197">
      <c r="AR197" s="190"/>
      <c r="AS197" s="190"/>
      <c r="AT197" s="190"/>
      <c r="AU197" s="191"/>
      <c r="AV197" s="191"/>
      <c r="AW197" s="190"/>
      <c r="AX197" s="190"/>
      <c r="AY197" s="190"/>
      <c r="AZ197" s="190"/>
      <c r="BA197" s="190"/>
      <c r="BB197" s="190"/>
      <c r="BC197" s="190"/>
      <c r="BD197" s="190"/>
      <c r="BE197" s="190"/>
    </row>
    <row r="198">
      <c r="AR198" s="190"/>
      <c r="AS198" s="190"/>
      <c r="AT198" s="190"/>
      <c r="AU198" s="191"/>
      <c r="AV198" s="191"/>
      <c r="AW198" s="190"/>
      <c r="AX198" s="190"/>
      <c r="AY198" s="190"/>
      <c r="AZ198" s="190"/>
      <c r="BA198" s="190"/>
      <c r="BB198" s="190"/>
      <c r="BC198" s="190"/>
      <c r="BD198" s="190"/>
      <c r="BE198" s="190"/>
    </row>
    <row r="199">
      <c r="AR199" s="190"/>
      <c r="AS199" s="190"/>
      <c r="AT199" s="190"/>
      <c r="AU199" s="191"/>
      <c r="AV199" s="191"/>
      <c r="AW199" s="190"/>
      <c r="AX199" s="190"/>
      <c r="AY199" s="190"/>
      <c r="AZ199" s="190"/>
      <c r="BA199" s="190"/>
      <c r="BB199" s="190"/>
      <c r="BC199" s="190"/>
      <c r="BD199" s="190"/>
      <c r="BE199" s="190"/>
    </row>
    <row r="200">
      <c r="AR200" s="190"/>
      <c r="AS200" s="190"/>
      <c r="AT200" s="190"/>
      <c r="AU200" s="191"/>
      <c r="AV200" s="191"/>
      <c r="AW200" s="190"/>
      <c r="AX200" s="190"/>
      <c r="AY200" s="190"/>
      <c r="AZ200" s="190"/>
      <c r="BA200" s="190"/>
      <c r="BB200" s="190"/>
      <c r="BC200" s="190"/>
      <c r="BD200" s="190"/>
      <c r="BE200" s="190"/>
    </row>
    <row r="201">
      <c r="AR201" s="190"/>
      <c r="AS201" s="190"/>
      <c r="AT201" s="190"/>
      <c r="AU201" s="191"/>
      <c r="AV201" s="191"/>
      <c r="AW201" s="190"/>
      <c r="AX201" s="190"/>
      <c r="AY201" s="190"/>
      <c r="AZ201" s="190"/>
      <c r="BA201" s="190"/>
      <c r="BB201" s="190"/>
      <c r="BC201" s="190"/>
      <c r="BD201" s="190"/>
      <c r="BE201" s="190"/>
    </row>
    <row r="202">
      <c r="AR202" s="190"/>
      <c r="AS202" s="190"/>
      <c r="AT202" s="190"/>
      <c r="AU202" s="191"/>
      <c r="AV202" s="191"/>
      <c r="AW202" s="190"/>
      <c r="AX202" s="190"/>
      <c r="AY202" s="190"/>
      <c r="AZ202" s="190"/>
      <c r="BA202" s="190"/>
      <c r="BB202" s="190"/>
      <c r="BC202" s="190"/>
      <c r="BD202" s="190"/>
      <c r="BE202" s="190"/>
    </row>
    <row r="203">
      <c r="AR203" s="190"/>
      <c r="AS203" s="190"/>
      <c r="AT203" s="190"/>
      <c r="AU203" s="191"/>
      <c r="AV203" s="191"/>
      <c r="AW203" s="190"/>
      <c r="AX203" s="190"/>
      <c r="AY203" s="190"/>
      <c r="AZ203" s="190"/>
      <c r="BA203" s="190"/>
      <c r="BB203" s="190"/>
      <c r="BC203" s="190"/>
      <c r="BD203" s="190"/>
      <c r="BE203" s="190"/>
    </row>
    <row r="204">
      <c r="AR204" s="190"/>
      <c r="AS204" s="190"/>
      <c r="AT204" s="190"/>
      <c r="AU204" s="191"/>
      <c r="AV204" s="191"/>
      <c r="AW204" s="190"/>
      <c r="AX204" s="190"/>
      <c r="AY204" s="190"/>
      <c r="AZ204" s="190"/>
      <c r="BA204" s="190"/>
      <c r="BB204" s="190"/>
      <c r="BC204" s="190"/>
      <c r="BD204" s="190"/>
      <c r="BE204" s="190"/>
    </row>
    <row r="205">
      <c r="AR205" s="190"/>
      <c r="AS205" s="190"/>
      <c r="AT205" s="190"/>
      <c r="AU205" s="191"/>
      <c r="AV205" s="191"/>
      <c r="AW205" s="190"/>
      <c r="AX205" s="190"/>
      <c r="AY205" s="190"/>
      <c r="AZ205" s="190"/>
      <c r="BA205" s="190"/>
      <c r="BB205" s="190"/>
      <c r="BC205" s="190"/>
      <c r="BD205" s="190"/>
      <c r="BE205" s="190"/>
    </row>
    <row r="206">
      <c r="AR206" s="190"/>
      <c r="AS206" s="190"/>
      <c r="AT206" s="190"/>
      <c r="AU206" s="191"/>
      <c r="AV206" s="191"/>
      <c r="AW206" s="190"/>
      <c r="AX206" s="190"/>
      <c r="AY206" s="190"/>
      <c r="AZ206" s="190"/>
      <c r="BA206" s="190"/>
      <c r="BB206" s="190"/>
      <c r="BC206" s="190"/>
      <c r="BD206" s="190"/>
      <c r="BE206" s="190"/>
    </row>
    <row r="207">
      <c r="AR207" s="190"/>
      <c r="AS207" s="190"/>
      <c r="AT207" s="190"/>
      <c r="AU207" s="191"/>
      <c r="AV207" s="191"/>
      <c r="AW207" s="190"/>
      <c r="AX207" s="190"/>
      <c r="AY207" s="190"/>
      <c r="AZ207" s="190"/>
      <c r="BA207" s="190"/>
      <c r="BB207" s="190"/>
      <c r="BC207" s="190"/>
      <c r="BD207" s="190"/>
      <c r="BE207" s="190"/>
    </row>
    <row r="208">
      <c r="AR208" s="190"/>
      <c r="AS208" s="190"/>
      <c r="AT208" s="190"/>
      <c r="AU208" s="191"/>
      <c r="AV208" s="191"/>
      <c r="AW208" s="190"/>
      <c r="AX208" s="190"/>
      <c r="AY208" s="190"/>
      <c r="AZ208" s="190"/>
      <c r="BA208" s="190"/>
      <c r="BB208" s="190"/>
      <c r="BC208" s="190"/>
      <c r="BD208" s="190"/>
      <c r="BE208" s="190"/>
    </row>
    <row r="209">
      <c r="AR209" s="190"/>
      <c r="AS209" s="190"/>
      <c r="AT209" s="190"/>
      <c r="AU209" s="191"/>
      <c r="AV209" s="191"/>
      <c r="AW209" s="190"/>
      <c r="AX209" s="190"/>
      <c r="AY209" s="190"/>
      <c r="AZ209" s="190"/>
      <c r="BA209" s="190"/>
      <c r="BB209" s="190"/>
      <c r="BC209" s="190"/>
      <c r="BD209" s="190"/>
      <c r="BE209" s="190"/>
    </row>
    <row r="210">
      <c r="AR210" s="190"/>
      <c r="AS210" s="190"/>
      <c r="AT210" s="190"/>
      <c r="AU210" s="191"/>
      <c r="AV210" s="191"/>
      <c r="AW210" s="190"/>
      <c r="AX210" s="190"/>
      <c r="AY210" s="190"/>
      <c r="AZ210" s="190"/>
      <c r="BA210" s="190"/>
      <c r="BB210" s="190"/>
      <c r="BC210" s="190"/>
      <c r="BD210" s="190"/>
      <c r="BE210" s="190"/>
    </row>
    <row r="211">
      <c r="AR211" s="190"/>
      <c r="AS211" s="190"/>
      <c r="AT211" s="190"/>
      <c r="AU211" s="191"/>
      <c r="AV211" s="191"/>
      <c r="AW211" s="190"/>
      <c r="AX211" s="190"/>
      <c r="AY211" s="190"/>
      <c r="AZ211" s="190"/>
      <c r="BA211" s="190"/>
      <c r="BB211" s="190"/>
      <c r="BC211" s="190"/>
      <c r="BD211" s="190"/>
      <c r="BE211" s="190"/>
    </row>
    <row r="212">
      <c r="AR212" s="190"/>
      <c r="AS212" s="190"/>
      <c r="AT212" s="190"/>
      <c r="AU212" s="191"/>
      <c r="AV212" s="191"/>
      <c r="AW212" s="190"/>
      <c r="AX212" s="190"/>
      <c r="AY212" s="190"/>
      <c r="AZ212" s="190"/>
      <c r="BA212" s="190"/>
      <c r="BB212" s="190"/>
      <c r="BC212" s="190"/>
      <c r="BD212" s="190"/>
      <c r="BE212" s="190"/>
    </row>
    <row r="213">
      <c r="AR213" s="190"/>
      <c r="AS213" s="190"/>
      <c r="AT213" s="190"/>
      <c r="AU213" s="191"/>
      <c r="AV213" s="191"/>
      <c r="AW213" s="190"/>
      <c r="AX213" s="190"/>
      <c r="AY213" s="190"/>
      <c r="AZ213" s="190"/>
      <c r="BA213" s="190"/>
      <c r="BB213" s="190"/>
      <c r="BC213" s="190"/>
      <c r="BD213" s="190"/>
      <c r="BE213" s="190"/>
    </row>
    <row r="214">
      <c r="AR214" s="190"/>
      <c r="AS214" s="190"/>
      <c r="AT214" s="190"/>
      <c r="AU214" s="191"/>
      <c r="AV214" s="191"/>
      <c r="AW214" s="190"/>
      <c r="AX214" s="190"/>
      <c r="AY214" s="190"/>
      <c r="AZ214" s="190"/>
      <c r="BA214" s="190"/>
      <c r="BB214" s="190"/>
      <c r="BC214" s="190"/>
      <c r="BD214" s="190"/>
      <c r="BE214" s="190"/>
    </row>
    <row r="215">
      <c r="AR215" s="190"/>
      <c r="AS215" s="190"/>
      <c r="AT215" s="190"/>
      <c r="AU215" s="191"/>
      <c r="AV215" s="191"/>
      <c r="AW215" s="190"/>
      <c r="AX215" s="190"/>
      <c r="AY215" s="190"/>
      <c r="AZ215" s="190"/>
      <c r="BA215" s="190"/>
      <c r="BB215" s="190"/>
      <c r="BC215" s="190"/>
      <c r="BD215" s="190"/>
      <c r="BE215" s="190"/>
    </row>
    <row r="216">
      <c r="AR216" s="190"/>
      <c r="AS216" s="190"/>
      <c r="AT216" s="190"/>
      <c r="AU216" s="191"/>
      <c r="AV216" s="191"/>
      <c r="AW216" s="190"/>
      <c r="AX216" s="190"/>
      <c r="AY216" s="190"/>
      <c r="AZ216" s="190"/>
      <c r="BA216" s="190"/>
      <c r="BB216" s="190"/>
      <c r="BC216" s="190"/>
      <c r="BD216" s="190"/>
      <c r="BE216" s="190"/>
    </row>
    <row r="217">
      <c r="AR217" s="190"/>
      <c r="AS217" s="190"/>
      <c r="AT217" s="190"/>
      <c r="AU217" s="191"/>
      <c r="AV217" s="191"/>
      <c r="AW217" s="190"/>
      <c r="AX217" s="190"/>
      <c r="AY217" s="190"/>
      <c r="AZ217" s="190"/>
      <c r="BA217" s="190"/>
      <c r="BB217" s="190"/>
      <c r="BC217" s="190"/>
      <c r="BD217" s="190"/>
      <c r="BE217" s="190"/>
    </row>
    <row r="218">
      <c r="AR218" s="190"/>
      <c r="AS218" s="190"/>
      <c r="AT218" s="190"/>
      <c r="AU218" s="191"/>
      <c r="AV218" s="191"/>
      <c r="AW218" s="190"/>
      <c r="AX218" s="190"/>
      <c r="AY218" s="190"/>
      <c r="AZ218" s="190"/>
      <c r="BA218" s="190"/>
      <c r="BB218" s="190"/>
      <c r="BC218" s="190"/>
      <c r="BD218" s="190"/>
      <c r="BE218" s="190"/>
    </row>
    <row r="219">
      <c r="AR219" s="190"/>
      <c r="AS219" s="190"/>
      <c r="AT219" s="190"/>
      <c r="AU219" s="191"/>
      <c r="AV219" s="191"/>
      <c r="AW219" s="190"/>
      <c r="AX219" s="190"/>
      <c r="AY219" s="190"/>
      <c r="AZ219" s="190"/>
      <c r="BA219" s="190"/>
      <c r="BB219" s="190"/>
      <c r="BC219" s="190"/>
      <c r="BD219" s="190"/>
      <c r="BE219" s="190"/>
    </row>
    <row r="220">
      <c r="AR220" s="190"/>
      <c r="AS220" s="190"/>
      <c r="AT220" s="190"/>
      <c r="AU220" s="191"/>
      <c r="AV220" s="191"/>
      <c r="AW220" s="190"/>
      <c r="AX220" s="190"/>
      <c r="AY220" s="190"/>
      <c r="AZ220" s="190"/>
      <c r="BA220" s="190"/>
      <c r="BB220" s="190"/>
      <c r="BC220" s="190"/>
      <c r="BD220" s="190"/>
      <c r="BE220" s="190"/>
    </row>
    <row r="221">
      <c r="AR221" s="190"/>
      <c r="AS221" s="190"/>
      <c r="AT221" s="190"/>
      <c r="AU221" s="191"/>
      <c r="AV221" s="191"/>
      <c r="AW221" s="190"/>
      <c r="AX221" s="190"/>
      <c r="AY221" s="190"/>
      <c r="AZ221" s="190"/>
      <c r="BA221" s="190"/>
      <c r="BB221" s="190"/>
      <c r="BC221" s="190"/>
      <c r="BD221" s="190"/>
      <c r="BE221" s="190"/>
    </row>
    <row r="222">
      <c r="AR222" s="190"/>
      <c r="AS222" s="190"/>
      <c r="AT222" s="190"/>
      <c r="AU222" s="191"/>
      <c r="AV222" s="191"/>
      <c r="AW222" s="190"/>
      <c r="AX222" s="190"/>
      <c r="AY222" s="190"/>
      <c r="AZ222" s="190"/>
      <c r="BA222" s="190"/>
      <c r="BB222" s="190"/>
      <c r="BC222" s="190"/>
      <c r="BD222" s="190"/>
      <c r="BE222" s="190"/>
    </row>
    <row r="223">
      <c r="AR223" s="190"/>
      <c r="AS223" s="190"/>
      <c r="AT223" s="190"/>
      <c r="AU223" s="191"/>
      <c r="AV223" s="191"/>
      <c r="AW223" s="190"/>
      <c r="AX223" s="190"/>
      <c r="AY223" s="190"/>
      <c r="AZ223" s="190"/>
      <c r="BA223" s="190"/>
      <c r="BB223" s="190"/>
      <c r="BC223" s="190"/>
      <c r="BD223" s="190"/>
      <c r="BE223" s="190"/>
    </row>
    <row r="224">
      <c r="AR224" s="190"/>
      <c r="AS224" s="190"/>
      <c r="AT224" s="190"/>
      <c r="AU224" s="191"/>
      <c r="AV224" s="191"/>
      <c r="AW224" s="190"/>
      <c r="AX224" s="190"/>
      <c r="AY224" s="190"/>
      <c r="AZ224" s="190"/>
      <c r="BA224" s="190"/>
      <c r="BB224" s="190"/>
      <c r="BC224" s="190"/>
      <c r="BD224" s="190"/>
      <c r="BE224" s="190"/>
    </row>
    <row r="225">
      <c r="AR225" s="190"/>
      <c r="AS225" s="190"/>
      <c r="AT225" s="190"/>
      <c r="AU225" s="191"/>
      <c r="AV225" s="191"/>
      <c r="AW225" s="190"/>
      <c r="AX225" s="190"/>
      <c r="AY225" s="190"/>
      <c r="AZ225" s="190"/>
      <c r="BA225" s="190"/>
      <c r="BB225" s="190"/>
      <c r="BC225" s="190"/>
      <c r="BD225" s="190"/>
      <c r="BE225" s="190"/>
    </row>
    <row r="226">
      <c r="AR226" s="190"/>
      <c r="AS226" s="190"/>
      <c r="AT226" s="190"/>
      <c r="AU226" s="191"/>
      <c r="AV226" s="191"/>
      <c r="AW226" s="190"/>
      <c r="AX226" s="190"/>
      <c r="AY226" s="190"/>
      <c r="AZ226" s="190"/>
      <c r="BA226" s="190"/>
      <c r="BB226" s="190"/>
      <c r="BC226" s="190"/>
      <c r="BD226" s="190"/>
      <c r="BE226" s="190"/>
    </row>
    <row r="227">
      <c r="AR227" s="190"/>
      <c r="AS227" s="190"/>
      <c r="AT227" s="190"/>
      <c r="AU227" s="191"/>
      <c r="AV227" s="191"/>
      <c r="AW227" s="190"/>
      <c r="AX227" s="190"/>
      <c r="AY227" s="190"/>
      <c r="AZ227" s="190"/>
      <c r="BA227" s="190"/>
      <c r="BB227" s="190"/>
      <c r="BC227" s="190"/>
      <c r="BD227" s="190"/>
      <c r="BE227" s="190"/>
    </row>
    <row r="228">
      <c r="AR228" s="190"/>
      <c r="AS228" s="190"/>
      <c r="AT228" s="190"/>
      <c r="AU228" s="191"/>
      <c r="AV228" s="191"/>
      <c r="AW228" s="190"/>
      <c r="AX228" s="190"/>
      <c r="AY228" s="190"/>
      <c r="AZ228" s="190"/>
      <c r="BA228" s="190"/>
      <c r="BB228" s="190"/>
      <c r="BC228" s="190"/>
      <c r="BD228" s="190"/>
      <c r="BE228" s="190"/>
    </row>
    <row r="229">
      <c r="AR229" s="190"/>
      <c r="AS229" s="190"/>
      <c r="AT229" s="190"/>
      <c r="AU229" s="191"/>
      <c r="AV229" s="191"/>
      <c r="AW229" s="190"/>
      <c r="AX229" s="190"/>
      <c r="AY229" s="190"/>
      <c r="AZ229" s="190"/>
      <c r="BA229" s="190"/>
      <c r="BB229" s="190"/>
      <c r="BC229" s="190"/>
      <c r="BD229" s="190"/>
      <c r="BE229" s="190"/>
    </row>
    <row r="230">
      <c r="AR230" s="190"/>
      <c r="AS230" s="190"/>
      <c r="AT230" s="190"/>
      <c r="AU230" s="191"/>
      <c r="AV230" s="191"/>
      <c r="AW230" s="190"/>
      <c r="AX230" s="190"/>
      <c r="AY230" s="190"/>
      <c r="AZ230" s="190"/>
      <c r="BA230" s="190"/>
      <c r="BB230" s="190"/>
      <c r="BC230" s="190"/>
      <c r="BD230" s="190"/>
      <c r="BE230" s="190"/>
    </row>
    <row r="231">
      <c r="AR231" s="190"/>
      <c r="AS231" s="190"/>
      <c r="AT231" s="190"/>
      <c r="AU231" s="191"/>
      <c r="AV231" s="191"/>
      <c r="AW231" s="190"/>
      <c r="AX231" s="190"/>
      <c r="AY231" s="190"/>
      <c r="AZ231" s="190"/>
      <c r="BA231" s="190"/>
      <c r="BB231" s="190"/>
      <c r="BC231" s="190"/>
      <c r="BD231" s="190"/>
      <c r="BE231" s="190"/>
    </row>
    <row r="232">
      <c r="AR232" s="190"/>
      <c r="AS232" s="190"/>
      <c r="AT232" s="190"/>
      <c r="AU232" s="191"/>
      <c r="AV232" s="191"/>
      <c r="AW232" s="190"/>
      <c r="AX232" s="190"/>
      <c r="AY232" s="190"/>
      <c r="AZ232" s="190"/>
      <c r="BA232" s="190"/>
      <c r="BB232" s="190"/>
      <c r="BC232" s="190"/>
      <c r="BD232" s="190"/>
      <c r="BE232" s="190"/>
    </row>
    <row r="233">
      <c r="AR233" s="190"/>
      <c r="AS233" s="190"/>
      <c r="AT233" s="190"/>
      <c r="AU233" s="191"/>
      <c r="AV233" s="191"/>
      <c r="AW233" s="190"/>
      <c r="AX233" s="190"/>
      <c r="AY233" s="190"/>
      <c r="AZ233" s="190"/>
      <c r="BA233" s="190"/>
      <c r="BB233" s="190"/>
      <c r="BC233" s="190"/>
      <c r="BD233" s="190"/>
      <c r="BE233" s="190"/>
    </row>
    <row r="234">
      <c r="AR234" s="190"/>
      <c r="AS234" s="190"/>
      <c r="AT234" s="190"/>
      <c r="AU234" s="191"/>
      <c r="AV234" s="191"/>
      <c r="AW234" s="190"/>
      <c r="AX234" s="190"/>
      <c r="AY234" s="190"/>
      <c r="AZ234" s="190"/>
      <c r="BA234" s="190"/>
      <c r="BB234" s="190"/>
      <c r="BC234" s="190"/>
      <c r="BD234" s="190"/>
      <c r="BE234" s="190"/>
    </row>
    <row r="235">
      <c r="AR235" s="190"/>
      <c r="AS235" s="190"/>
      <c r="AT235" s="190"/>
      <c r="AU235" s="191"/>
      <c r="AV235" s="191"/>
      <c r="AW235" s="190"/>
      <c r="AX235" s="190"/>
      <c r="AY235" s="190"/>
      <c r="AZ235" s="190"/>
      <c r="BA235" s="190"/>
      <c r="BB235" s="190"/>
      <c r="BC235" s="190"/>
      <c r="BD235" s="190"/>
      <c r="BE235" s="190"/>
    </row>
    <row r="236">
      <c r="AR236" s="190"/>
      <c r="AS236" s="190"/>
      <c r="AT236" s="190"/>
      <c r="AU236" s="191"/>
      <c r="AV236" s="191"/>
      <c r="AW236" s="190"/>
      <c r="AX236" s="190"/>
      <c r="AY236" s="190"/>
      <c r="AZ236" s="190"/>
      <c r="BA236" s="190"/>
      <c r="BB236" s="190"/>
      <c r="BC236" s="190"/>
      <c r="BD236" s="190"/>
      <c r="BE236" s="190"/>
    </row>
    <row r="237">
      <c r="AR237" s="190"/>
      <c r="AS237" s="190"/>
      <c r="AT237" s="190"/>
      <c r="AU237" s="191"/>
      <c r="AV237" s="191"/>
      <c r="AW237" s="190"/>
      <c r="AX237" s="190"/>
      <c r="AY237" s="190"/>
      <c r="AZ237" s="190"/>
      <c r="BA237" s="190"/>
      <c r="BB237" s="190"/>
      <c r="BC237" s="190"/>
      <c r="BD237" s="190"/>
      <c r="BE237" s="190"/>
    </row>
    <row r="238">
      <c r="AR238" s="190"/>
      <c r="AS238" s="190"/>
      <c r="AT238" s="190"/>
      <c r="AU238" s="191"/>
      <c r="AV238" s="191"/>
      <c r="AW238" s="190"/>
      <c r="AX238" s="190"/>
      <c r="AY238" s="190"/>
      <c r="AZ238" s="190"/>
      <c r="BA238" s="190"/>
      <c r="BB238" s="190"/>
      <c r="BC238" s="190"/>
      <c r="BD238" s="190"/>
      <c r="BE238" s="190"/>
    </row>
    <row r="239">
      <c r="AR239" s="190"/>
      <c r="AS239" s="190"/>
      <c r="AT239" s="190"/>
      <c r="AU239" s="191"/>
      <c r="AV239" s="191"/>
      <c r="AW239" s="190"/>
      <c r="AX239" s="190"/>
      <c r="AY239" s="190"/>
      <c r="AZ239" s="190"/>
      <c r="BA239" s="190"/>
      <c r="BB239" s="190"/>
      <c r="BC239" s="190"/>
      <c r="BD239" s="190"/>
      <c r="BE239" s="190"/>
    </row>
    <row r="240">
      <c r="AR240" s="190"/>
      <c r="AS240" s="190"/>
      <c r="AT240" s="190"/>
      <c r="AU240" s="191"/>
      <c r="AV240" s="191"/>
      <c r="AW240" s="190"/>
      <c r="AX240" s="190"/>
      <c r="AY240" s="190"/>
      <c r="AZ240" s="190"/>
      <c r="BA240" s="190"/>
      <c r="BB240" s="190"/>
      <c r="BC240" s="190"/>
      <c r="BD240" s="190"/>
      <c r="BE240" s="190"/>
    </row>
    <row r="241">
      <c r="AR241" s="190"/>
      <c r="AS241" s="190"/>
      <c r="AT241" s="190"/>
      <c r="AU241" s="191"/>
      <c r="AV241" s="191"/>
      <c r="AW241" s="190"/>
      <c r="AX241" s="190"/>
      <c r="AY241" s="190"/>
      <c r="AZ241" s="190"/>
      <c r="BA241" s="190"/>
      <c r="BB241" s="190"/>
      <c r="BC241" s="190"/>
      <c r="BD241" s="190"/>
      <c r="BE241" s="190"/>
    </row>
    <row r="242">
      <c r="AR242" s="190"/>
      <c r="AS242" s="190"/>
      <c r="AT242" s="190"/>
      <c r="AU242" s="191"/>
      <c r="AV242" s="191"/>
      <c r="AW242" s="190"/>
      <c r="AX242" s="190"/>
      <c r="AY242" s="190"/>
      <c r="AZ242" s="190"/>
      <c r="BA242" s="190"/>
      <c r="BB242" s="190"/>
      <c r="BC242" s="190"/>
      <c r="BD242" s="190"/>
      <c r="BE242" s="190"/>
    </row>
    <row r="243">
      <c r="AR243" s="190"/>
      <c r="AS243" s="190"/>
      <c r="AT243" s="190"/>
      <c r="AU243" s="191"/>
      <c r="AV243" s="191"/>
      <c r="AW243" s="190"/>
      <c r="AX243" s="190"/>
      <c r="AY243" s="190"/>
      <c r="AZ243" s="190"/>
      <c r="BA243" s="190"/>
      <c r="BB243" s="190"/>
      <c r="BC243" s="190"/>
      <c r="BD243" s="190"/>
      <c r="BE243" s="190"/>
    </row>
    <row r="244">
      <c r="AR244" s="190"/>
      <c r="AS244" s="190"/>
      <c r="AT244" s="190"/>
      <c r="AU244" s="191"/>
      <c r="AV244" s="191"/>
      <c r="AW244" s="190"/>
      <c r="AX244" s="190"/>
      <c r="AY244" s="190"/>
      <c r="AZ244" s="190"/>
      <c r="BA244" s="190"/>
      <c r="BB244" s="190"/>
      <c r="BC244" s="190"/>
      <c r="BD244" s="190"/>
      <c r="BE244" s="190"/>
    </row>
    <row r="245">
      <c r="AR245" s="190"/>
      <c r="AS245" s="190"/>
      <c r="AT245" s="190"/>
      <c r="AU245" s="191"/>
      <c r="AV245" s="191"/>
      <c r="AW245" s="190"/>
      <c r="AX245" s="190"/>
      <c r="AY245" s="190"/>
      <c r="AZ245" s="190"/>
      <c r="BA245" s="190"/>
      <c r="BB245" s="190"/>
      <c r="BC245" s="190"/>
      <c r="BD245" s="190"/>
      <c r="BE245" s="190"/>
    </row>
    <row r="246">
      <c r="AR246" s="190"/>
      <c r="AS246" s="190"/>
      <c r="AT246" s="190"/>
      <c r="AU246" s="191"/>
      <c r="AV246" s="191"/>
      <c r="AW246" s="190"/>
      <c r="AX246" s="190"/>
      <c r="AY246" s="190"/>
      <c r="AZ246" s="190"/>
      <c r="BA246" s="190"/>
      <c r="BB246" s="190"/>
      <c r="BC246" s="190"/>
      <c r="BD246" s="190"/>
      <c r="BE246" s="190"/>
    </row>
    <row r="247">
      <c r="AR247" s="190"/>
      <c r="AS247" s="190"/>
      <c r="AT247" s="190"/>
      <c r="AU247" s="191"/>
      <c r="AV247" s="191"/>
      <c r="AW247" s="190"/>
      <c r="AX247" s="190"/>
      <c r="AY247" s="190"/>
      <c r="AZ247" s="190"/>
      <c r="BA247" s="190"/>
      <c r="BB247" s="190"/>
      <c r="BC247" s="190"/>
      <c r="BD247" s="190"/>
      <c r="BE247" s="190"/>
    </row>
    <row r="248">
      <c r="AR248" s="190"/>
      <c r="AS248" s="190"/>
      <c r="AT248" s="190"/>
      <c r="AU248" s="191"/>
      <c r="AV248" s="191"/>
      <c r="AW248" s="190"/>
      <c r="AX248" s="190"/>
      <c r="AY248" s="190"/>
      <c r="AZ248" s="190"/>
      <c r="BA248" s="190"/>
      <c r="BB248" s="190"/>
      <c r="BC248" s="190"/>
      <c r="BD248" s="190"/>
      <c r="BE248" s="190"/>
    </row>
    <row r="249">
      <c r="AR249" s="190"/>
      <c r="AS249" s="190"/>
      <c r="AT249" s="190"/>
      <c r="AU249" s="191"/>
      <c r="AV249" s="191"/>
      <c r="AW249" s="190"/>
      <c r="AX249" s="190"/>
      <c r="AY249" s="190"/>
      <c r="AZ249" s="190"/>
      <c r="BA249" s="190"/>
      <c r="BB249" s="190"/>
      <c r="BC249" s="190"/>
      <c r="BD249" s="190"/>
      <c r="BE249" s="190"/>
    </row>
    <row r="250">
      <c r="AR250" s="190"/>
      <c r="AS250" s="190"/>
      <c r="AT250" s="190"/>
      <c r="AU250" s="191"/>
      <c r="AV250" s="191"/>
      <c r="AW250" s="190"/>
      <c r="AX250" s="190"/>
      <c r="AY250" s="190"/>
      <c r="AZ250" s="190"/>
      <c r="BA250" s="190"/>
      <c r="BB250" s="190"/>
      <c r="BC250" s="190"/>
      <c r="BD250" s="190"/>
      <c r="BE250" s="190"/>
    </row>
    <row r="251">
      <c r="AR251" s="190"/>
      <c r="AS251" s="190"/>
      <c r="AT251" s="190"/>
      <c r="AU251" s="191"/>
      <c r="AV251" s="191"/>
      <c r="AW251" s="190"/>
      <c r="AX251" s="190"/>
      <c r="AY251" s="190"/>
      <c r="AZ251" s="190"/>
      <c r="BA251" s="190"/>
      <c r="BB251" s="190"/>
      <c r="BC251" s="190"/>
      <c r="BD251" s="190"/>
      <c r="BE251" s="190"/>
    </row>
    <row r="252">
      <c r="AR252" s="190"/>
      <c r="AS252" s="190"/>
      <c r="AT252" s="190"/>
      <c r="AU252" s="191"/>
      <c r="AV252" s="191"/>
      <c r="AW252" s="190"/>
      <c r="AX252" s="190"/>
      <c r="AY252" s="190"/>
      <c r="AZ252" s="190"/>
      <c r="BA252" s="190"/>
      <c r="BB252" s="190"/>
      <c r="BC252" s="190"/>
      <c r="BD252" s="190"/>
      <c r="BE252" s="190"/>
    </row>
    <row r="253">
      <c r="AR253" s="190"/>
      <c r="AS253" s="190"/>
      <c r="AT253" s="190"/>
      <c r="AU253" s="191"/>
      <c r="AV253" s="191"/>
      <c r="AW253" s="190"/>
      <c r="AX253" s="190"/>
      <c r="AY253" s="190"/>
      <c r="AZ253" s="190"/>
      <c r="BA253" s="190"/>
      <c r="BB253" s="190"/>
      <c r="BC253" s="190"/>
      <c r="BD253" s="190"/>
      <c r="BE253" s="190"/>
    </row>
    <row r="254">
      <c r="AR254" s="190"/>
      <c r="AS254" s="190"/>
      <c r="AT254" s="190"/>
      <c r="AU254" s="191"/>
      <c r="AV254" s="191"/>
      <c r="AW254" s="190"/>
      <c r="AX254" s="190"/>
      <c r="AY254" s="190"/>
      <c r="AZ254" s="190"/>
      <c r="BA254" s="190"/>
      <c r="BB254" s="190"/>
      <c r="BC254" s="190"/>
      <c r="BD254" s="190"/>
      <c r="BE254" s="190"/>
    </row>
    <row r="255">
      <c r="AR255" s="190"/>
      <c r="AS255" s="190"/>
      <c r="AT255" s="190"/>
      <c r="AU255" s="191"/>
      <c r="AV255" s="191"/>
      <c r="AW255" s="190"/>
      <c r="AX255" s="190"/>
      <c r="AY255" s="190"/>
      <c r="AZ255" s="190"/>
      <c r="BA255" s="190"/>
      <c r="BB255" s="190"/>
      <c r="BC255" s="190"/>
      <c r="BD255" s="190"/>
      <c r="BE255" s="190"/>
    </row>
    <row r="256">
      <c r="AR256" s="190"/>
      <c r="AS256" s="190"/>
      <c r="AT256" s="190"/>
      <c r="AU256" s="191"/>
      <c r="AV256" s="191"/>
      <c r="AW256" s="190"/>
      <c r="AX256" s="190"/>
      <c r="AY256" s="190"/>
      <c r="AZ256" s="190"/>
      <c r="BA256" s="190"/>
      <c r="BB256" s="190"/>
      <c r="BC256" s="190"/>
      <c r="BD256" s="190"/>
      <c r="BE256" s="190"/>
    </row>
    <row r="257">
      <c r="AR257" s="190"/>
      <c r="AS257" s="190"/>
      <c r="AT257" s="190"/>
      <c r="AU257" s="191"/>
      <c r="AV257" s="191"/>
      <c r="AW257" s="190"/>
      <c r="AX257" s="190"/>
      <c r="AY257" s="190"/>
      <c r="AZ257" s="190"/>
      <c r="BA257" s="190"/>
      <c r="BB257" s="190"/>
      <c r="BC257" s="190"/>
      <c r="BD257" s="190"/>
      <c r="BE257" s="190"/>
    </row>
    <row r="258">
      <c r="AR258" s="190"/>
      <c r="AS258" s="190"/>
      <c r="AT258" s="190"/>
      <c r="AU258" s="191"/>
      <c r="AV258" s="191"/>
      <c r="AW258" s="190"/>
      <c r="AX258" s="190"/>
      <c r="AY258" s="190"/>
      <c r="AZ258" s="190"/>
      <c r="BA258" s="190"/>
      <c r="BB258" s="190"/>
      <c r="BC258" s="190"/>
      <c r="BD258" s="190"/>
      <c r="BE258" s="190"/>
    </row>
    <row r="259">
      <c r="AR259" s="190"/>
      <c r="AS259" s="190"/>
      <c r="AT259" s="190"/>
      <c r="AU259" s="191"/>
      <c r="AV259" s="191"/>
      <c r="AW259" s="190"/>
      <c r="AX259" s="190"/>
      <c r="AY259" s="190"/>
      <c r="AZ259" s="190"/>
      <c r="BA259" s="190"/>
      <c r="BB259" s="190"/>
      <c r="BC259" s="190"/>
      <c r="BD259" s="190"/>
      <c r="BE259" s="190"/>
    </row>
    <row r="260">
      <c r="AR260" s="190"/>
      <c r="AS260" s="190"/>
      <c r="AT260" s="190"/>
      <c r="AU260" s="191"/>
      <c r="AV260" s="191"/>
      <c r="AW260" s="190"/>
      <c r="AX260" s="190"/>
      <c r="AY260" s="190"/>
      <c r="AZ260" s="190"/>
      <c r="BA260" s="190"/>
      <c r="BB260" s="190"/>
      <c r="BC260" s="190"/>
      <c r="BD260" s="190"/>
      <c r="BE260" s="190"/>
    </row>
    <row r="261">
      <c r="AR261" s="190"/>
      <c r="AS261" s="190"/>
      <c r="AT261" s="190"/>
      <c r="AU261" s="191"/>
      <c r="AV261" s="191"/>
      <c r="AW261" s="190"/>
      <c r="AX261" s="190"/>
      <c r="AY261" s="190"/>
      <c r="AZ261" s="190"/>
      <c r="BA261" s="190"/>
      <c r="BB261" s="190"/>
      <c r="BC261" s="190"/>
      <c r="BD261" s="190"/>
      <c r="BE261" s="190"/>
    </row>
    <row r="262">
      <c r="AR262" s="190"/>
      <c r="AS262" s="190"/>
      <c r="AT262" s="190"/>
      <c r="AU262" s="191"/>
      <c r="AV262" s="191"/>
      <c r="AW262" s="190"/>
      <c r="AX262" s="190"/>
      <c r="AY262" s="190"/>
      <c r="AZ262" s="190"/>
      <c r="BA262" s="190"/>
      <c r="BB262" s="190"/>
      <c r="BC262" s="190"/>
      <c r="BD262" s="190"/>
      <c r="BE262" s="190"/>
    </row>
    <row r="263">
      <c r="AR263" s="190"/>
      <c r="AS263" s="190"/>
      <c r="AT263" s="190"/>
      <c r="AU263" s="191"/>
      <c r="AV263" s="191"/>
      <c r="AW263" s="190"/>
      <c r="AX263" s="190"/>
      <c r="AY263" s="190"/>
      <c r="AZ263" s="190"/>
      <c r="BA263" s="190"/>
      <c r="BB263" s="190"/>
      <c r="BC263" s="190"/>
      <c r="BD263" s="190"/>
      <c r="BE263" s="190"/>
    </row>
    <row r="264">
      <c r="AR264" s="190"/>
      <c r="AS264" s="190"/>
      <c r="AT264" s="190"/>
      <c r="AU264" s="191"/>
      <c r="AV264" s="191"/>
      <c r="AW264" s="190"/>
      <c r="AX264" s="190"/>
      <c r="AY264" s="190"/>
      <c r="AZ264" s="190"/>
      <c r="BA264" s="190"/>
      <c r="BB264" s="190"/>
      <c r="BC264" s="190"/>
      <c r="BD264" s="190"/>
      <c r="BE264" s="190"/>
    </row>
    <row r="265">
      <c r="AR265" s="190"/>
      <c r="AS265" s="190"/>
      <c r="AT265" s="190"/>
      <c r="AU265" s="191"/>
      <c r="AV265" s="191"/>
      <c r="AW265" s="190"/>
      <c r="AX265" s="190"/>
      <c r="AY265" s="190"/>
      <c r="AZ265" s="190"/>
      <c r="BA265" s="190"/>
      <c r="BB265" s="190"/>
      <c r="BC265" s="190"/>
      <c r="BD265" s="190"/>
      <c r="BE265" s="190"/>
    </row>
    <row r="266">
      <c r="AR266" s="190"/>
      <c r="AS266" s="190"/>
      <c r="AT266" s="190"/>
      <c r="AU266" s="191"/>
      <c r="AV266" s="191"/>
      <c r="AW266" s="190"/>
      <c r="AX266" s="190"/>
      <c r="AY266" s="190"/>
      <c r="AZ266" s="190"/>
      <c r="BA266" s="190"/>
      <c r="BB266" s="190"/>
      <c r="BC266" s="190"/>
      <c r="BD266" s="190"/>
      <c r="BE266" s="190"/>
    </row>
    <row r="267">
      <c r="AR267" s="190"/>
      <c r="AS267" s="190"/>
      <c r="AT267" s="190"/>
      <c r="AU267" s="191"/>
      <c r="AV267" s="191"/>
      <c r="AW267" s="190"/>
      <c r="AX267" s="190"/>
      <c r="AY267" s="190"/>
      <c r="AZ267" s="190"/>
      <c r="BA267" s="190"/>
      <c r="BB267" s="190"/>
      <c r="BC267" s="190"/>
      <c r="BD267" s="190"/>
      <c r="BE267" s="190"/>
    </row>
    <row r="268">
      <c r="AR268" s="190"/>
      <c r="AS268" s="190"/>
      <c r="AT268" s="190"/>
      <c r="AU268" s="191"/>
      <c r="AV268" s="191"/>
      <c r="AW268" s="190"/>
      <c r="AX268" s="190"/>
      <c r="AY268" s="190"/>
      <c r="AZ268" s="190"/>
      <c r="BA268" s="190"/>
      <c r="BB268" s="190"/>
      <c r="BC268" s="190"/>
      <c r="BD268" s="190"/>
      <c r="BE268" s="190"/>
    </row>
    <row r="269">
      <c r="AR269" s="190"/>
      <c r="AS269" s="190"/>
      <c r="AT269" s="190"/>
      <c r="AU269" s="191"/>
      <c r="AV269" s="191"/>
      <c r="AW269" s="190"/>
      <c r="AX269" s="190"/>
      <c r="AY269" s="190"/>
      <c r="AZ269" s="190"/>
      <c r="BA269" s="190"/>
      <c r="BB269" s="190"/>
      <c r="BC269" s="190"/>
      <c r="BD269" s="190"/>
      <c r="BE269" s="190"/>
    </row>
    <row r="270">
      <c r="AR270" s="190"/>
      <c r="AS270" s="190"/>
      <c r="AT270" s="190"/>
      <c r="AU270" s="191"/>
      <c r="AV270" s="191"/>
      <c r="AW270" s="190"/>
      <c r="AX270" s="190"/>
      <c r="AY270" s="190"/>
      <c r="AZ270" s="190"/>
      <c r="BA270" s="190"/>
      <c r="BB270" s="190"/>
      <c r="BC270" s="190"/>
      <c r="BD270" s="190"/>
      <c r="BE270" s="190"/>
    </row>
    <row r="271">
      <c r="AR271" s="190"/>
      <c r="AS271" s="190"/>
      <c r="AT271" s="190"/>
      <c r="AU271" s="191"/>
      <c r="AV271" s="191"/>
      <c r="AW271" s="190"/>
      <c r="AX271" s="190"/>
      <c r="AY271" s="190"/>
      <c r="AZ271" s="190"/>
      <c r="BA271" s="190"/>
      <c r="BB271" s="190"/>
      <c r="BC271" s="190"/>
      <c r="BD271" s="190"/>
      <c r="BE271" s="190"/>
    </row>
    <row r="272">
      <c r="AR272" s="190"/>
      <c r="AS272" s="190"/>
      <c r="AT272" s="190"/>
      <c r="AU272" s="191"/>
      <c r="AV272" s="191"/>
      <c r="AW272" s="190"/>
      <c r="AX272" s="190"/>
      <c r="AY272" s="190"/>
      <c r="AZ272" s="190"/>
      <c r="BA272" s="190"/>
      <c r="BB272" s="190"/>
      <c r="BC272" s="190"/>
      <c r="BD272" s="190"/>
      <c r="BE272" s="190"/>
    </row>
    <row r="273">
      <c r="AR273" s="190"/>
      <c r="AS273" s="190"/>
      <c r="AT273" s="190"/>
      <c r="AU273" s="191"/>
      <c r="AV273" s="191"/>
      <c r="AW273" s="190"/>
      <c r="AX273" s="190"/>
      <c r="AY273" s="190"/>
      <c r="AZ273" s="190"/>
      <c r="BA273" s="190"/>
      <c r="BB273" s="190"/>
      <c r="BC273" s="190"/>
      <c r="BD273" s="190"/>
      <c r="BE273" s="190"/>
    </row>
    <row r="274">
      <c r="AR274" s="190"/>
      <c r="AS274" s="190"/>
      <c r="AT274" s="190"/>
      <c r="AU274" s="191"/>
      <c r="AV274" s="191"/>
      <c r="AW274" s="190"/>
      <c r="AX274" s="190"/>
      <c r="AY274" s="190"/>
      <c r="AZ274" s="190"/>
      <c r="BA274" s="190"/>
      <c r="BB274" s="190"/>
      <c r="BC274" s="190"/>
      <c r="BD274" s="190"/>
      <c r="BE274" s="190"/>
    </row>
    <row r="275">
      <c r="AR275" s="190"/>
      <c r="AS275" s="190"/>
      <c r="AT275" s="190"/>
      <c r="AU275" s="191"/>
      <c r="AV275" s="191"/>
      <c r="AW275" s="190"/>
      <c r="AX275" s="190"/>
      <c r="AY275" s="190"/>
      <c r="AZ275" s="190"/>
      <c r="BA275" s="190"/>
      <c r="BB275" s="190"/>
      <c r="BC275" s="190"/>
      <c r="BD275" s="190"/>
      <c r="BE275" s="190"/>
    </row>
    <row r="276">
      <c r="AR276" s="190"/>
      <c r="AS276" s="190"/>
      <c r="AT276" s="190"/>
      <c r="AU276" s="191"/>
      <c r="AV276" s="191"/>
      <c r="AW276" s="190"/>
      <c r="AX276" s="190"/>
      <c r="AY276" s="190"/>
      <c r="AZ276" s="190"/>
      <c r="BA276" s="190"/>
      <c r="BB276" s="190"/>
      <c r="BC276" s="190"/>
      <c r="BD276" s="190"/>
      <c r="BE276" s="190"/>
    </row>
    <row r="277">
      <c r="AR277" s="190"/>
      <c r="AS277" s="190"/>
      <c r="AT277" s="190"/>
      <c r="AU277" s="191"/>
      <c r="AV277" s="191"/>
      <c r="AW277" s="190"/>
      <c r="AX277" s="190"/>
      <c r="AY277" s="190"/>
      <c r="AZ277" s="190"/>
      <c r="BA277" s="190"/>
      <c r="BB277" s="190"/>
      <c r="BC277" s="190"/>
      <c r="BD277" s="190"/>
      <c r="BE277" s="190"/>
    </row>
    <row r="278">
      <c r="AR278" s="190"/>
      <c r="AS278" s="190"/>
      <c r="AT278" s="190"/>
      <c r="AU278" s="191"/>
      <c r="AV278" s="191"/>
      <c r="AW278" s="190"/>
      <c r="AX278" s="190"/>
      <c r="AY278" s="190"/>
      <c r="AZ278" s="190"/>
      <c r="BA278" s="190"/>
      <c r="BB278" s="190"/>
      <c r="BC278" s="190"/>
      <c r="BD278" s="190"/>
      <c r="BE278" s="190"/>
    </row>
    <row r="279">
      <c r="AR279" s="190"/>
      <c r="AS279" s="190"/>
      <c r="AT279" s="190"/>
      <c r="AU279" s="191"/>
      <c r="AV279" s="191"/>
      <c r="AW279" s="190"/>
      <c r="AX279" s="190"/>
      <c r="AY279" s="190"/>
      <c r="AZ279" s="190"/>
      <c r="BA279" s="190"/>
      <c r="BB279" s="190"/>
      <c r="BC279" s="190"/>
      <c r="BD279" s="190"/>
      <c r="BE279" s="190"/>
    </row>
    <row r="280">
      <c r="AR280" s="190"/>
      <c r="AS280" s="190"/>
      <c r="AT280" s="190"/>
      <c r="AU280" s="191"/>
      <c r="AV280" s="191"/>
      <c r="AW280" s="190"/>
      <c r="AX280" s="190"/>
      <c r="AY280" s="190"/>
      <c r="AZ280" s="190"/>
      <c r="BA280" s="190"/>
      <c r="BB280" s="190"/>
      <c r="BC280" s="190"/>
      <c r="BD280" s="190"/>
      <c r="BE280" s="190"/>
    </row>
    <row r="281">
      <c r="AR281" s="190"/>
      <c r="AS281" s="190"/>
      <c r="AT281" s="190"/>
      <c r="AU281" s="191"/>
      <c r="AV281" s="191"/>
      <c r="AW281" s="190"/>
      <c r="AX281" s="190"/>
      <c r="AY281" s="190"/>
      <c r="AZ281" s="190"/>
      <c r="BA281" s="190"/>
      <c r="BB281" s="190"/>
      <c r="BC281" s="190"/>
      <c r="BD281" s="190"/>
      <c r="BE281" s="190"/>
    </row>
    <row r="282">
      <c r="AR282" s="190"/>
      <c r="AS282" s="190"/>
      <c r="AT282" s="190"/>
      <c r="AU282" s="191"/>
      <c r="AV282" s="191"/>
      <c r="AW282" s="190"/>
      <c r="AX282" s="190"/>
      <c r="AY282" s="190"/>
      <c r="AZ282" s="190"/>
      <c r="BA282" s="190"/>
      <c r="BB282" s="190"/>
      <c r="BC282" s="190"/>
      <c r="BD282" s="190"/>
      <c r="BE282" s="190"/>
    </row>
    <row r="283">
      <c r="AR283" s="190"/>
      <c r="AS283" s="190"/>
      <c r="AT283" s="190"/>
      <c r="AU283" s="191"/>
      <c r="AV283" s="191"/>
      <c r="AW283" s="190"/>
      <c r="AX283" s="190"/>
      <c r="AY283" s="190"/>
      <c r="AZ283" s="190"/>
      <c r="BA283" s="190"/>
      <c r="BB283" s="190"/>
      <c r="BC283" s="190"/>
      <c r="BD283" s="190"/>
      <c r="BE283" s="190"/>
    </row>
    <row r="284">
      <c r="AR284" s="190"/>
      <c r="AS284" s="190"/>
      <c r="AT284" s="190"/>
      <c r="AU284" s="191"/>
      <c r="AV284" s="191"/>
      <c r="AW284" s="190"/>
      <c r="AX284" s="190"/>
      <c r="AY284" s="190"/>
      <c r="AZ284" s="190"/>
      <c r="BA284" s="190"/>
      <c r="BB284" s="190"/>
      <c r="BC284" s="190"/>
      <c r="BD284" s="190"/>
      <c r="BE284" s="190"/>
    </row>
    <row r="285">
      <c r="AR285" s="190"/>
      <c r="AS285" s="190"/>
      <c r="AT285" s="190"/>
      <c r="AU285" s="191"/>
      <c r="AV285" s="191"/>
      <c r="AW285" s="190"/>
      <c r="AX285" s="190"/>
      <c r="AY285" s="190"/>
      <c r="AZ285" s="190"/>
      <c r="BA285" s="190"/>
      <c r="BB285" s="190"/>
      <c r="BC285" s="190"/>
      <c r="BD285" s="190"/>
      <c r="BE285" s="190"/>
    </row>
    <row r="286">
      <c r="AR286" s="190"/>
      <c r="AS286" s="190"/>
      <c r="AT286" s="190"/>
      <c r="AU286" s="191"/>
      <c r="AV286" s="191"/>
      <c r="AW286" s="190"/>
      <c r="AX286" s="190"/>
      <c r="AY286" s="190"/>
      <c r="AZ286" s="190"/>
      <c r="BA286" s="190"/>
      <c r="BB286" s="190"/>
      <c r="BC286" s="190"/>
      <c r="BD286" s="190"/>
      <c r="BE286" s="190"/>
    </row>
    <row r="287">
      <c r="AR287" s="190"/>
      <c r="AS287" s="190"/>
      <c r="AT287" s="190"/>
      <c r="AU287" s="191"/>
      <c r="AV287" s="191"/>
      <c r="AW287" s="190"/>
      <c r="AX287" s="190"/>
      <c r="AY287" s="190"/>
      <c r="AZ287" s="190"/>
      <c r="BA287" s="190"/>
      <c r="BB287" s="190"/>
      <c r="BC287" s="190"/>
      <c r="BD287" s="190"/>
      <c r="BE287" s="190"/>
    </row>
    <row r="288">
      <c r="AR288" s="190"/>
      <c r="AS288" s="190"/>
      <c r="AT288" s="190"/>
      <c r="AU288" s="191"/>
      <c r="AV288" s="191"/>
      <c r="AW288" s="190"/>
      <c r="AX288" s="190"/>
      <c r="AY288" s="190"/>
      <c r="AZ288" s="190"/>
      <c r="BA288" s="190"/>
      <c r="BB288" s="190"/>
      <c r="BC288" s="190"/>
      <c r="BD288" s="190"/>
      <c r="BE288" s="190"/>
    </row>
    <row r="289">
      <c r="AR289" s="190"/>
      <c r="AS289" s="190"/>
      <c r="AT289" s="190"/>
      <c r="AU289" s="191"/>
      <c r="AV289" s="191"/>
      <c r="AW289" s="190"/>
      <c r="AX289" s="190"/>
      <c r="AY289" s="190"/>
      <c r="AZ289" s="190"/>
      <c r="BA289" s="190"/>
      <c r="BB289" s="190"/>
      <c r="BC289" s="190"/>
      <c r="BD289" s="190"/>
      <c r="BE289" s="190"/>
    </row>
    <row r="290">
      <c r="AR290" s="190"/>
      <c r="AS290" s="190"/>
      <c r="AT290" s="190"/>
      <c r="AU290" s="191"/>
      <c r="AV290" s="191"/>
      <c r="AW290" s="190"/>
      <c r="AX290" s="190"/>
      <c r="AY290" s="190"/>
      <c r="AZ290" s="190"/>
      <c r="BA290" s="190"/>
      <c r="BB290" s="190"/>
      <c r="BC290" s="190"/>
      <c r="BD290" s="190"/>
      <c r="BE290" s="190"/>
    </row>
    <row r="291">
      <c r="AR291" s="190"/>
      <c r="AS291" s="190"/>
      <c r="AT291" s="190"/>
      <c r="AU291" s="191"/>
      <c r="AV291" s="191"/>
      <c r="AW291" s="190"/>
      <c r="AX291" s="190"/>
      <c r="AY291" s="190"/>
      <c r="AZ291" s="190"/>
      <c r="BA291" s="190"/>
      <c r="BB291" s="190"/>
      <c r="BC291" s="190"/>
      <c r="BD291" s="190"/>
      <c r="BE291" s="190"/>
    </row>
    <row r="292">
      <c r="AR292" s="190"/>
      <c r="AS292" s="190"/>
      <c r="AT292" s="190"/>
      <c r="AU292" s="191"/>
      <c r="AV292" s="191"/>
      <c r="AW292" s="190"/>
      <c r="AX292" s="190"/>
      <c r="AY292" s="190"/>
      <c r="AZ292" s="190"/>
      <c r="BA292" s="190"/>
      <c r="BB292" s="190"/>
      <c r="BC292" s="190"/>
      <c r="BD292" s="190"/>
      <c r="BE292" s="190"/>
    </row>
    <row r="293">
      <c r="AR293" s="190"/>
      <c r="AS293" s="190"/>
      <c r="AT293" s="190"/>
      <c r="AU293" s="191"/>
      <c r="AV293" s="191"/>
      <c r="AW293" s="190"/>
      <c r="AX293" s="190"/>
      <c r="AY293" s="190"/>
      <c r="AZ293" s="190"/>
      <c r="BA293" s="190"/>
      <c r="BB293" s="190"/>
      <c r="BC293" s="190"/>
      <c r="BD293" s="190"/>
      <c r="BE293" s="190"/>
    </row>
    <row r="294">
      <c r="AR294" s="190"/>
      <c r="AS294" s="190"/>
      <c r="AT294" s="190"/>
      <c r="AU294" s="191"/>
      <c r="AV294" s="191"/>
      <c r="AW294" s="190"/>
      <c r="AX294" s="190"/>
      <c r="AY294" s="190"/>
      <c r="AZ294" s="190"/>
      <c r="BA294" s="190"/>
      <c r="BB294" s="190"/>
      <c r="BC294" s="190"/>
      <c r="BD294" s="190"/>
      <c r="BE294" s="190"/>
    </row>
    <row r="295">
      <c r="AR295" s="190"/>
      <c r="AS295" s="190"/>
      <c r="AT295" s="190"/>
      <c r="AU295" s="191"/>
      <c r="AV295" s="191"/>
      <c r="AW295" s="190"/>
      <c r="AX295" s="190"/>
      <c r="AY295" s="190"/>
      <c r="AZ295" s="190"/>
      <c r="BA295" s="190"/>
      <c r="BB295" s="190"/>
      <c r="BC295" s="190"/>
      <c r="BD295" s="190"/>
      <c r="BE295" s="190"/>
    </row>
    <row r="296">
      <c r="AR296" s="190"/>
      <c r="AS296" s="190"/>
      <c r="AT296" s="190"/>
      <c r="AU296" s="191"/>
      <c r="AV296" s="191"/>
      <c r="AW296" s="190"/>
      <c r="AX296" s="190"/>
      <c r="AY296" s="190"/>
      <c r="AZ296" s="190"/>
      <c r="BA296" s="190"/>
      <c r="BB296" s="190"/>
      <c r="BC296" s="190"/>
      <c r="BD296" s="190"/>
      <c r="BE296" s="190"/>
    </row>
    <row r="297">
      <c r="AR297" s="190"/>
      <c r="AS297" s="190"/>
      <c r="AT297" s="190"/>
      <c r="AU297" s="191"/>
      <c r="AV297" s="191"/>
      <c r="AW297" s="190"/>
      <c r="AX297" s="190"/>
      <c r="AY297" s="190"/>
      <c r="AZ297" s="190"/>
      <c r="BA297" s="190"/>
      <c r="BB297" s="190"/>
      <c r="BC297" s="190"/>
      <c r="BD297" s="190"/>
      <c r="BE297" s="190"/>
    </row>
    <row r="298">
      <c r="AR298" s="190"/>
      <c r="AS298" s="190"/>
      <c r="AT298" s="190"/>
      <c r="AU298" s="191"/>
      <c r="AV298" s="191"/>
      <c r="AW298" s="190"/>
      <c r="AX298" s="190"/>
      <c r="AY298" s="190"/>
      <c r="AZ298" s="190"/>
      <c r="BA298" s="190"/>
      <c r="BB298" s="190"/>
      <c r="BC298" s="190"/>
      <c r="BD298" s="190"/>
      <c r="BE298" s="190"/>
    </row>
    <row r="299">
      <c r="AR299" s="190"/>
      <c r="AS299" s="190"/>
      <c r="AT299" s="190"/>
      <c r="AU299" s="191"/>
      <c r="AV299" s="191"/>
      <c r="AW299" s="190"/>
      <c r="AX299" s="190"/>
      <c r="AY299" s="190"/>
      <c r="AZ299" s="190"/>
      <c r="BA299" s="190"/>
      <c r="BB299" s="190"/>
      <c r="BC299" s="190"/>
      <c r="BD299" s="190"/>
      <c r="BE299" s="190"/>
    </row>
    <row r="300">
      <c r="AR300" s="190"/>
      <c r="AS300" s="190"/>
      <c r="AT300" s="190"/>
      <c r="AU300" s="191"/>
      <c r="AV300" s="191"/>
      <c r="AW300" s="190"/>
      <c r="AX300" s="190"/>
      <c r="AY300" s="190"/>
      <c r="AZ300" s="190"/>
      <c r="BA300" s="190"/>
      <c r="BB300" s="190"/>
      <c r="BC300" s="190"/>
      <c r="BD300" s="190"/>
      <c r="BE300" s="190"/>
    </row>
    <row r="301">
      <c r="AR301" s="190"/>
      <c r="AS301" s="190"/>
      <c r="AT301" s="190"/>
      <c r="AU301" s="191"/>
      <c r="AV301" s="191"/>
      <c r="AW301" s="190"/>
      <c r="AX301" s="190"/>
      <c r="AY301" s="190"/>
      <c r="AZ301" s="190"/>
      <c r="BA301" s="190"/>
      <c r="BB301" s="190"/>
      <c r="BC301" s="190"/>
      <c r="BD301" s="190"/>
      <c r="BE301" s="190"/>
    </row>
    <row r="302">
      <c r="AR302" s="190"/>
      <c r="AS302" s="190"/>
      <c r="AT302" s="190"/>
      <c r="AU302" s="191"/>
      <c r="AV302" s="191"/>
      <c r="AW302" s="190"/>
      <c r="AX302" s="190"/>
      <c r="AY302" s="190"/>
      <c r="AZ302" s="190"/>
      <c r="BA302" s="190"/>
      <c r="BB302" s="190"/>
      <c r="BC302" s="190"/>
      <c r="BD302" s="190"/>
      <c r="BE302" s="190"/>
    </row>
    <row r="303">
      <c r="AR303" s="190"/>
      <c r="AS303" s="190"/>
      <c r="AT303" s="190"/>
      <c r="AU303" s="191"/>
      <c r="AV303" s="191"/>
      <c r="AW303" s="190"/>
      <c r="AX303" s="190"/>
      <c r="AY303" s="190"/>
      <c r="AZ303" s="190"/>
      <c r="BA303" s="190"/>
      <c r="BB303" s="190"/>
      <c r="BC303" s="190"/>
      <c r="BD303" s="190"/>
      <c r="BE303" s="190"/>
    </row>
    <row r="304">
      <c r="AR304" s="190"/>
      <c r="AS304" s="190"/>
      <c r="AT304" s="190"/>
      <c r="AU304" s="191"/>
      <c r="AV304" s="191"/>
      <c r="AW304" s="190"/>
      <c r="AX304" s="190"/>
      <c r="AY304" s="190"/>
      <c r="AZ304" s="190"/>
      <c r="BA304" s="190"/>
      <c r="BB304" s="190"/>
      <c r="BC304" s="190"/>
      <c r="BD304" s="190"/>
      <c r="BE304" s="190"/>
    </row>
    <row r="305">
      <c r="AR305" s="190"/>
      <c r="AS305" s="190"/>
      <c r="AT305" s="190"/>
      <c r="AU305" s="191"/>
      <c r="AV305" s="191"/>
      <c r="AW305" s="190"/>
      <c r="AX305" s="190"/>
      <c r="AY305" s="190"/>
      <c r="AZ305" s="190"/>
      <c r="BA305" s="190"/>
      <c r="BB305" s="190"/>
      <c r="BC305" s="190"/>
      <c r="BD305" s="190"/>
      <c r="BE305" s="190"/>
    </row>
    <row r="306">
      <c r="AR306" s="190"/>
      <c r="AS306" s="190"/>
      <c r="AT306" s="190"/>
      <c r="AU306" s="191"/>
      <c r="AV306" s="191"/>
      <c r="AW306" s="190"/>
      <c r="AX306" s="190"/>
      <c r="AY306" s="190"/>
      <c r="AZ306" s="190"/>
      <c r="BA306" s="190"/>
      <c r="BB306" s="190"/>
      <c r="BC306" s="190"/>
      <c r="BD306" s="190"/>
      <c r="BE306" s="190"/>
    </row>
    <row r="307">
      <c r="AR307" s="190"/>
      <c r="AS307" s="190"/>
      <c r="AT307" s="190"/>
      <c r="AU307" s="191"/>
      <c r="AV307" s="191"/>
      <c r="AW307" s="190"/>
      <c r="AX307" s="190"/>
      <c r="AY307" s="190"/>
      <c r="AZ307" s="190"/>
      <c r="BA307" s="190"/>
      <c r="BB307" s="190"/>
      <c r="BC307" s="190"/>
      <c r="BD307" s="190"/>
      <c r="BE307" s="190"/>
    </row>
    <row r="308">
      <c r="AR308" s="190"/>
      <c r="AS308" s="190"/>
      <c r="AT308" s="190"/>
      <c r="AU308" s="191"/>
      <c r="AV308" s="191"/>
      <c r="AW308" s="190"/>
      <c r="AX308" s="190"/>
      <c r="AY308" s="190"/>
      <c r="AZ308" s="190"/>
      <c r="BA308" s="190"/>
      <c r="BB308" s="190"/>
      <c r="BC308" s="190"/>
      <c r="BD308" s="190"/>
      <c r="BE308" s="190"/>
    </row>
    <row r="309">
      <c r="AR309" s="190"/>
      <c r="AS309" s="190"/>
      <c r="AT309" s="190"/>
      <c r="AU309" s="191"/>
      <c r="AV309" s="191"/>
      <c r="AW309" s="190"/>
      <c r="AX309" s="190"/>
      <c r="AY309" s="190"/>
      <c r="AZ309" s="190"/>
      <c r="BA309" s="190"/>
      <c r="BB309" s="190"/>
      <c r="BC309" s="190"/>
      <c r="BD309" s="190"/>
      <c r="BE309" s="190"/>
    </row>
    <row r="310">
      <c r="AR310" s="190"/>
      <c r="AS310" s="190"/>
      <c r="AT310" s="190"/>
      <c r="AU310" s="191"/>
      <c r="AV310" s="191"/>
      <c r="AW310" s="190"/>
      <c r="AX310" s="190"/>
      <c r="AY310" s="190"/>
      <c r="AZ310" s="190"/>
      <c r="BA310" s="190"/>
      <c r="BB310" s="190"/>
      <c r="BC310" s="190"/>
      <c r="BD310" s="190"/>
      <c r="BE310" s="190"/>
    </row>
    <row r="311">
      <c r="AR311" s="190"/>
      <c r="AS311" s="190"/>
      <c r="AT311" s="190"/>
      <c r="AU311" s="191"/>
      <c r="AV311" s="191"/>
      <c r="AW311" s="190"/>
      <c r="AX311" s="190"/>
      <c r="AY311" s="190"/>
      <c r="AZ311" s="190"/>
      <c r="BA311" s="190"/>
      <c r="BB311" s="190"/>
      <c r="BC311" s="190"/>
      <c r="BD311" s="190"/>
      <c r="BE311" s="190"/>
    </row>
    <row r="312">
      <c r="AR312" s="190"/>
      <c r="AS312" s="190"/>
      <c r="AT312" s="190"/>
      <c r="AU312" s="191"/>
      <c r="AV312" s="191"/>
      <c r="AW312" s="190"/>
      <c r="AX312" s="190"/>
      <c r="AY312" s="190"/>
      <c r="AZ312" s="190"/>
      <c r="BA312" s="190"/>
      <c r="BB312" s="190"/>
      <c r="BC312" s="190"/>
      <c r="BD312" s="190"/>
      <c r="BE312" s="190"/>
    </row>
    <row r="313">
      <c r="AR313" s="190"/>
      <c r="AS313" s="190"/>
      <c r="AT313" s="190"/>
      <c r="AU313" s="191"/>
      <c r="AV313" s="191"/>
      <c r="AW313" s="190"/>
      <c r="AX313" s="190"/>
      <c r="AY313" s="190"/>
      <c r="AZ313" s="190"/>
      <c r="BA313" s="190"/>
      <c r="BB313" s="190"/>
      <c r="BC313" s="190"/>
      <c r="BD313" s="190"/>
      <c r="BE313" s="190"/>
    </row>
    <row r="314">
      <c r="AR314" s="190"/>
      <c r="AS314" s="190"/>
      <c r="AT314" s="190"/>
      <c r="AU314" s="191"/>
      <c r="AV314" s="191"/>
      <c r="AW314" s="190"/>
      <c r="AX314" s="190"/>
      <c r="AY314" s="190"/>
      <c r="AZ314" s="190"/>
      <c r="BA314" s="190"/>
      <c r="BB314" s="190"/>
      <c r="BC314" s="190"/>
      <c r="BD314" s="190"/>
      <c r="BE314" s="190"/>
    </row>
    <row r="315">
      <c r="AR315" s="190"/>
      <c r="AS315" s="190"/>
      <c r="AT315" s="190"/>
      <c r="AU315" s="191"/>
      <c r="AV315" s="191"/>
      <c r="AW315" s="190"/>
      <c r="AX315" s="190"/>
      <c r="AY315" s="190"/>
      <c r="AZ315" s="190"/>
      <c r="BA315" s="190"/>
      <c r="BB315" s="190"/>
      <c r="BC315" s="190"/>
      <c r="BD315" s="190"/>
      <c r="BE315" s="190"/>
    </row>
    <row r="316">
      <c r="AR316" s="190"/>
      <c r="AS316" s="190"/>
      <c r="AT316" s="190"/>
      <c r="AU316" s="191"/>
      <c r="AV316" s="191"/>
      <c r="AW316" s="190"/>
      <c r="AX316" s="190"/>
      <c r="AY316" s="190"/>
      <c r="AZ316" s="190"/>
      <c r="BA316" s="190"/>
      <c r="BB316" s="190"/>
      <c r="BC316" s="190"/>
      <c r="BD316" s="190"/>
      <c r="BE316" s="190"/>
    </row>
    <row r="317">
      <c r="AR317" s="190"/>
      <c r="AS317" s="190"/>
      <c r="AT317" s="190"/>
      <c r="AU317" s="191"/>
      <c r="AV317" s="191"/>
      <c r="AW317" s="190"/>
      <c r="AX317" s="190"/>
      <c r="AY317" s="190"/>
      <c r="AZ317" s="190"/>
      <c r="BA317" s="190"/>
      <c r="BB317" s="190"/>
      <c r="BC317" s="190"/>
      <c r="BD317" s="190"/>
      <c r="BE317" s="190"/>
    </row>
    <row r="318">
      <c r="AR318" s="190"/>
      <c r="AS318" s="190"/>
      <c r="AT318" s="190"/>
      <c r="AU318" s="191"/>
      <c r="AV318" s="191"/>
      <c r="AW318" s="190"/>
      <c r="AX318" s="190"/>
      <c r="AY318" s="190"/>
      <c r="AZ318" s="190"/>
      <c r="BA318" s="190"/>
      <c r="BB318" s="190"/>
      <c r="BC318" s="190"/>
      <c r="BD318" s="190"/>
      <c r="BE318" s="190"/>
    </row>
    <row r="319">
      <c r="AR319" s="190"/>
      <c r="AS319" s="190"/>
      <c r="AT319" s="190"/>
      <c r="AU319" s="191"/>
      <c r="AV319" s="191"/>
      <c r="AW319" s="190"/>
      <c r="AX319" s="190"/>
      <c r="AY319" s="190"/>
      <c r="AZ319" s="190"/>
      <c r="BA319" s="190"/>
      <c r="BB319" s="190"/>
      <c r="BC319" s="190"/>
      <c r="BD319" s="190"/>
      <c r="BE319" s="190"/>
    </row>
    <row r="320">
      <c r="AR320" s="190"/>
      <c r="AS320" s="190"/>
      <c r="AT320" s="190"/>
      <c r="AU320" s="191"/>
      <c r="AV320" s="191"/>
      <c r="AW320" s="190"/>
      <c r="AX320" s="190"/>
      <c r="AY320" s="190"/>
      <c r="AZ320" s="190"/>
      <c r="BA320" s="190"/>
      <c r="BB320" s="190"/>
      <c r="BC320" s="190"/>
      <c r="BD320" s="190"/>
      <c r="BE320" s="190"/>
    </row>
    <row r="321">
      <c r="AR321" s="190"/>
      <c r="AS321" s="190"/>
      <c r="AT321" s="190"/>
      <c r="AU321" s="191"/>
      <c r="AV321" s="191"/>
      <c r="AW321" s="190"/>
      <c r="AX321" s="190"/>
      <c r="AY321" s="190"/>
      <c r="AZ321" s="190"/>
      <c r="BA321" s="190"/>
      <c r="BB321" s="190"/>
      <c r="BC321" s="190"/>
      <c r="BD321" s="190"/>
      <c r="BE321" s="190"/>
    </row>
    <row r="322">
      <c r="AR322" s="190"/>
      <c r="AS322" s="190"/>
      <c r="AT322" s="190"/>
      <c r="AU322" s="191"/>
      <c r="AV322" s="191"/>
      <c r="AW322" s="190"/>
      <c r="AX322" s="190"/>
      <c r="AY322" s="190"/>
      <c r="AZ322" s="190"/>
      <c r="BA322" s="190"/>
      <c r="BB322" s="190"/>
      <c r="BC322" s="190"/>
      <c r="BD322" s="190"/>
      <c r="BE322" s="190"/>
    </row>
    <row r="323">
      <c r="AR323" s="190"/>
      <c r="AS323" s="190"/>
      <c r="AT323" s="190"/>
      <c r="AU323" s="191"/>
      <c r="AV323" s="191"/>
      <c r="AW323" s="190"/>
      <c r="AX323" s="190"/>
      <c r="AY323" s="190"/>
      <c r="AZ323" s="190"/>
      <c r="BA323" s="190"/>
      <c r="BB323" s="190"/>
      <c r="BC323" s="190"/>
      <c r="BD323" s="190"/>
      <c r="BE323" s="190"/>
    </row>
    <row r="324">
      <c r="AR324" s="190"/>
      <c r="AS324" s="190"/>
      <c r="AT324" s="190"/>
      <c r="AU324" s="191"/>
      <c r="AV324" s="191"/>
      <c r="AW324" s="190"/>
      <c r="AX324" s="190"/>
      <c r="AY324" s="190"/>
      <c r="AZ324" s="190"/>
      <c r="BA324" s="190"/>
      <c r="BB324" s="190"/>
      <c r="BC324" s="190"/>
      <c r="BD324" s="190"/>
      <c r="BE324" s="190"/>
    </row>
    <row r="325">
      <c r="AR325" s="190"/>
      <c r="AS325" s="190"/>
      <c r="AT325" s="190"/>
      <c r="AU325" s="191"/>
      <c r="AV325" s="191"/>
      <c r="AW325" s="190"/>
      <c r="AX325" s="190"/>
      <c r="AY325" s="190"/>
      <c r="AZ325" s="190"/>
      <c r="BA325" s="190"/>
      <c r="BB325" s="190"/>
      <c r="BC325" s="190"/>
      <c r="BD325" s="190"/>
      <c r="BE325" s="190"/>
    </row>
    <row r="326">
      <c r="AR326" s="190"/>
      <c r="AS326" s="190"/>
      <c r="AT326" s="190"/>
      <c r="AU326" s="191"/>
      <c r="AV326" s="191"/>
      <c r="AW326" s="190"/>
      <c r="AX326" s="190"/>
      <c r="AY326" s="190"/>
      <c r="AZ326" s="190"/>
      <c r="BA326" s="190"/>
      <c r="BB326" s="190"/>
      <c r="BC326" s="190"/>
      <c r="BD326" s="190"/>
      <c r="BE326" s="190"/>
    </row>
    <row r="327">
      <c r="AR327" s="190"/>
      <c r="AS327" s="190"/>
      <c r="AT327" s="190"/>
      <c r="AU327" s="191"/>
      <c r="AV327" s="191"/>
      <c r="AW327" s="190"/>
      <c r="AX327" s="190"/>
      <c r="AY327" s="190"/>
      <c r="AZ327" s="190"/>
      <c r="BA327" s="190"/>
      <c r="BB327" s="190"/>
      <c r="BC327" s="190"/>
      <c r="BD327" s="190"/>
      <c r="BE327" s="190"/>
    </row>
    <row r="328">
      <c r="AR328" s="190"/>
      <c r="AS328" s="190"/>
      <c r="AT328" s="190"/>
      <c r="AU328" s="191"/>
      <c r="AV328" s="191"/>
      <c r="AW328" s="190"/>
      <c r="AX328" s="190"/>
      <c r="AY328" s="190"/>
      <c r="AZ328" s="190"/>
      <c r="BA328" s="190"/>
      <c r="BB328" s="190"/>
      <c r="BC328" s="190"/>
      <c r="BD328" s="190"/>
      <c r="BE328" s="190"/>
    </row>
    <row r="329">
      <c r="AR329" s="190"/>
      <c r="AS329" s="190"/>
      <c r="AT329" s="190"/>
      <c r="AU329" s="191"/>
      <c r="AV329" s="191"/>
      <c r="AW329" s="190"/>
      <c r="AX329" s="190"/>
      <c r="AY329" s="190"/>
      <c r="AZ329" s="190"/>
      <c r="BA329" s="190"/>
      <c r="BB329" s="190"/>
      <c r="BC329" s="190"/>
      <c r="BD329" s="190"/>
      <c r="BE329" s="190"/>
    </row>
    <row r="330">
      <c r="AR330" s="190"/>
      <c r="AS330" s="190"/>
      <c r="AT330" s="190"/>
      <c r="AU330" s="191"/>
      <c r="AV330" s="191"/>
      <c r="AW330" s="190"/>
      <c r="AX330" s="190"/>
      <c r="AY330" s="190"/>
      <c r="AZ330" s="190"/>
      <c r="BA330" s="190"/>
      <c r="BB330" s="190"/>
      <c r="BC330" s="190"/>
      <c r="BD330" s="190"/>
      <c r="BE330" s="190"/>
    </row>
    <row r="331">
      <c r="AR331" s="190"/>
      <c r="AS331" s="190"/>
      <c r="AT331" s="190"/>
      <c r="AU331" s="191"/>
      <c r="AV331" s="191"/>
      <c r="AW331" s="190"/>
      <c r="AX331" s="190"/>
      <c r="AY331" s="190"/>
      <c r="AZ331" s="190"/>
      <c r="BA331" s="190"/>
      <c r="BB331" s="190"/>
      <c r="BC331" s="190"/>
      <c r="BD331" s="190"/>
      <c r="BE331" s="190"/>
    </row>
    <row r="332">
      <c r="AR332" s="190"/>
      <c r="AS332" s="190"/>
      <c r="AT332" s="190"/>
      <c r="AU332" s="191"/>
      <c r="AV332" s="191"/>
      <c r="AW332" s="190"/>
      <c r="AX332" s="190"/>
      <c r="AY332" s="190"/>
      <c r="AZ332" s="190"/>
      <c r="BA332" s="190"/>
      <c r="BB332" s="190"/>
      <c r="BC332" s="190"/>
      <c r="BD332" s="190"/>
      <c r="BE332" s="190"/>
    </row>
    <row r="333">
      <c r="AR333" s="190"/>
      <c r="AS333" s="190"/>
      <c r="AT333" s="190"/>
      <c r="AU333" s="191"/>
      <c r="AV333" s="191"/>
      <c r="AW333" s="190"/>
      <c r="AX333" s="190"/>
      <c r="AY333" s="190"/>
      <c r="AZ333" s="190"/>
      <c r="BA333" s="190"/>
      <c r="BB333" s="190"/>
      <c r="BC333" s="190"/>
      <c r="BD333" s="190"/>
      <c r="BE333" s="190"/>
    </row>
    <row r="334">
      <c r="AR334" s="190"/>
      <c r="AS334" s="190"/>
      <c r="AT334" s="190"/>
      <c r="AU334" s="191"/>
      <c r="AV334" s="191"/>
      <c r="AW334" s="190"/>
      <c r="AX334" s="190"/>
      <c r="AY334" s="190"/>
      <c r="AZ334" s="190"/>
      <c r="BA334" s="190"/>
      <c r="BB334" s="190"/>
      <c r="BC334" s="190"/>
      <c r="BD334" s="190"/>
      <c r="BE334" s="190"/>
    </row>
    <row r="335">
      <c r="AR335" s="190"/>
      <c r="AS335" s="190"/>
      <c r="AT335" s="190"/>
      <c r="AU335" s="191"/>
      <c r="AV335" s="191"/>
      <c r="AW335" s="190"/>
      <c r="AX335" s="190"/>
      <c r="AY335" s="190"/>
      <c r="AZ335" s="190"/>
      <c r="BA335" s="190"/>
      <c r="BB335" s="190"/>
      <c r="BC335" s="190"/>
      <c r="BD335" s="190"/>
      <c r="BE335" s="190"/>
    </row>
    <row r="336">
      <c r="AR336" s="190"/>
      <c r="AS336" s="190"/>
      <c r="AT336" s="190"/>
      <c r="AU336" s="191"/>
      <c r="AV336" s="191"/>
      <c r="AW336" s="190"/>
      <c r="AX336" s="190"/>
      <c r="AY336" s="190"/>
      <c r="AZ336" s="190"/>
      <c r="BA336" s="190"/>
      <c r="BB336" s="190"/>
      <c r="BC336" s="190"/>
      <c r="BD336" s="190"/>
      <c r="BE336" s="190"/>
    </row>
    <row r="337">
      <c r="AR337" s="190"/>
      <c r="AS337" s="190"/>
      <c r="AT337" s="190"/>
      <c r="AU337" s="191"/>
      <c r="AV337" s="191"/>
      <c r="AW337" s="190"/>
      <c r="AX337" s="190"/>
      <c r="AY337" s="190"/>
      <c r="AZ337" s="190"/>
      <c r="BA337" s="190"/>
      <c r="BB337" s="190"/>
      <c r="BC337" s="190"/>
      <c r="BD337" s="190"/>
      <c r="BE337" s="190"/>
    </row>
    <row r="338">
      <c r="AR338" s="190"/>
      <c r="AS338" s="190"/>
      <c r="AT338" s="190"/>
      <c r="AU338" s="191"/>
      <c r="AV338" s="191"/>
      <c r="AW338" s="190"/>
      <c r="AX338" s="190"/>
      <c r="AY338" s="190"/>
      <c r="AZ338" s="190"/>
      <c r="BA338" s="190"/>
      <c r="BB338" s="190"/>
      <c r="BC338" s="190"/>
      <c r="BD338" s="190"/>
      <c r="BE338" s="190"/>
    </row>
    <row r="339">
      <c r="AR339" s="190"/>
      <c r="AS339" s="190"/>
      <c r="AT339" s="190"/>
      <c r="AU339" s="191"/>
      <c r="AV339" s="191"/>
      <c r="AW339" s="190"/>
      <c r="AX339" s="190"/>
      <c r="AY339" s="190"/>
      <c r="AZ339" s="190"/>
      <c r="BA339" s="190"/>
      <c r="BB339" s="190"/>
      <c r="BC339" s="190"/>
      <c r="BD339" s="190"/>
      <c r="BE339" s="190"/>
    </row>
    <row r="340">
      <c r="AR340" s="190"/>
      <c r="AS340" s="190"/>
      <c r="AT340" s="190"/>
      <c r="AU340" s="191"/>
      <c r="AV340" s="191"/>
      <c r="AW340" s="190"/>
      <c r="AX340" s="190"/>
      <c r="AY340" s="190"/>
      <c r="AZ340" s="190"/>
      <c r="BA340" s="190"/>
      <c r="BB340" s="190"/>
      <c r="BC340" s="190"/>
      <c r="BD340" s="190"/>
      <c r="BE340" s="190"/>
    </row>
    <row r="341">
      <c r="AR341" s="190"/>
      <c r="AS341" s="190"/>
      <c r="AT341" s="190"/>
      <c r="AU341" s="191"/>
      <c r="AV341" s="191"/>
      <c r="AW341" s="190"/>
      <c r="AX341" s="190"/>
      <c r="AY341" s="190"/>
      <c r="AZ341" s="190"/>
      <c r="BA341" s="190"/>
      <c r="BB341" s="190"/>
      <c r="BC341" s="190"/>
      <c r="BD341" s="190"/>
      <c r="BE341" s="190"/>
    </row>
    <row r="342">
      <c r="AR342" s="190"/>
      <c r="AS342" s="190"/>
      <c r="AT342" s="190"/>
      <c r="AU342" s="191"/>
      <c r="AV342" s="191"/>
      <c r="AW342" s="190"/>
      <c r="AX342" s="190"/>
      <c r="AY342" s="190"/>
      <c r="AZ342" s="190"/>
      <c r="BA342" s="190"/>
      <c r="BB342" s="190"/>
      <c r="BC342" s="190"/>
      <c r="BD342" s="190"/>
      <c r="BE342" s="190"/>
    </row>
    <row r="343">
      <c r="AR343" s="190"/>
      <c r="AS343" s="190"/>
      <c r="AT343" s="190"/>
      <c r="AU343" s="191"/>
      <c r="AV343" s="191"/>
      <c r="AW343" s="190"/>
      <c r="AX343" s="190"/>
      <c r="AY343" s="190"/>
      <c r="AZ343" s="190"/>
      <c r="BA343" s="190"/>
      <c r="BB343" s="190"/>
      <c r="BC343" s="190"/>
      <c r="BD343" s="190"/>
      <c r="BE343" s="190"/>
    </row>
    <row r="344">
      <c r="AR344" s="190"/>
      <c r="AS344" s="190"/>
      <c r="AT344" s="190"/>
      <c r="AU344" s="191"/>
      <c r="AV344" s="191"/>
      <c r="AW344" s="190"/>
      <c r="AX344" s="190"/>
      <c r="AY344" s="190"/>
      <c r="AZ344" s="190"/>
      <c r="BA344" s="190"/>
      <c r="BB344" s="190"/>
      <c r="BC344" s="190"/>
      <c r="BD344" s="190"/>
      <c r="BE344" s="190"/>
    </row>
    <row r="345">
      <c r="AR345" s="190"/>
      <c r="AS345" s="190"/>
      <c r="AT345" s="190"/>
      <c r="AU345" s="191"/>
      <c r="AV345" s="191"/>
      <c r="AW345" s="190"/>
      <c r="AX345" s="190"/>
      <c r="AY345" s="190"/>
      <c r="AZ345" s="190"/>
      <c r="BA345" s="190"/>
      <c r="BB345" s="190"/>
      <c r="BC345" s="190"/>
      <c r="BD345" s="190"/>
      <c r="BE345" s="190"/>
    </row>
    <row r="346">
      <c r="AR346" s="190"/>
      <c r="AS346" s="190"/>
      <c r="AT346" s="190"/>
      <c r="AU346" s="191"/>
      <c r="AV346" s="191"/>
      <c r="AW346" s="190"/>
      <c r="AX346" s="190"/>
      <c r="AY346" s="190"/>
      <c r="AZ346" s="190"/>
      <c r="BA346" s="190"/>
      <c r="BB346" s="190"/>
      <c r="BC346" s="190"/>
      <c r="BD346" s="190"/>
      <c r="BE346" s="190"/>
    </row>
    <row r="347">
      <c r="AR347" s="190"/>
      <c r="AS347" s="190"/>
      <c r="AT347" s="190"/>
      <c r="AU347" s="191"/>
      <c r="AV347" s="191"/>
      <c r="AW347" s="190"/>
      <c r="AX347" s="190"/>
      <c r="AY347" s="190"/>
      <c r="AZ347" s="190"/>
      <c r="BA347" s="190"/>
      <c r="BB347" s="190"/>
      <c r="BC347" s="190"/>
      <c r="BD347" s="190"/>
      <c r="BE347" s="190"/>
    </row>
    <row r="348">
      <c r="AR348" s="190"/>
      <c r="AS348" s="190"/>
      <c r="AT348" s="190"/>
      <c r="AU348" s="191"/>
      <c r="AV348" s="191"/>
      <c r="AW348" s="190"/>
      <c r="AX348" s="190"/>
      <c r="AY348" s="190"/>
      <c r="AZ348" s="190"/>
      <c r="BA348" s="190"/>
      <c r="BB348" s="190"/>
      <c r="BC348" s="190"/>
      <c r="BD348" s="190"/>
      <c r="BE348" s="190"/>
    </row>
    <row r="349">
      <c r="AR349" s="190"/>
      <c r="AS349" s="190"/>
      <c r="AT349" s="190"/>
      <c r="AU349" s="191"/>
      <c r="AV349" s="191"/>
      <c r="AW349" s="190"/>
      <c r="AX349" s="190"/>
      <c r="AY349" s="190"/>
      <c r="AZ349" s="190"/>
      <c r="BA349" s="190"/>
      <c r="BB349" s="190"/>
      <c r="BC349" s="190"/>
      <c r="BD349" s="190"/>
      <c r="BE349" s="190"/>
    </row>
    <row r="350">
      <c r="AR350" s="190"/>
      <c r="AS350" s="190"/>
      <c r="AT350" s="190"/>
      <c r="AU350" s="191"/>
      <c r="AV350" s="191"/>
      <c r="AW350" s="190"/>
      <c r="AX350" s="190"/>
      <c r="AY350" s="190"/>
      <c r="AZ350" s="190"/>
      <c r="BA350" s="190"/>
      <c r="BB350" s="190"/>
      <c r="BC350" s="190"/>
      <c r="BD350" s="190"/>
      <c r="BE350" s="190"/>
    </row>
    <row r="351">
      <c r="AR351" s="190"/>
      <c r="AS351" s="190"/>
      <c r="AT351" s="190"/>
      <c r="AU351" s="191"/>
      <c r="AV351" s="191"/>
      <c r="AW351" s="190"/>
      <c r="AX351" s="190"/>
      <c r="AY351" s="190"/>
      <c r="AZ351" s="190"/>
      <c r="BA351" s="190"/>
      <c r="BB351" s="190"/>
      <c r="BC351" s="190"/>
      <c r="BD351" s="190"/>
      <c r="BE351" s="190"/>
    </row>
    <row r="352">
      <c r="AR352" s="190"/>
      <c r="AS352" s="190"/>
      <c r="AT352" s="190"/>
      <c r="AU352" s="191"/>
      <c r="AV352" s="191"/>
      <c r="AW352" s="190"/>
      <c r="AX352" s="190"/>
      <c r="AY352" s="190"/>
      <c r="AZ352" s="190"/>
      <c r="BA352" s="190"/>
      <c r="BB352" s="190"/>
      <c r="BC352" s="190"/>
      <c r="BD352" s="190"/>
      <c r="BE352" s="190"/>
    </row>
    <row r="353">
      <c r="AR353" s="190"/>
      <c r="AS353" s="190"/>
      <c r="AT353" s="190"/>
      <c r="AU353" s="191"/>
      <c r="AV353" s="191"/>
      <c r="AW353" s="190"/>
      <c r="AX353" s="190"/>
      <c r="AY353" s="190"/>
      <c r="AZ353" s="190"/>
      <c r="BA353" s="190"/>
      <c r="BB353" s="190"/>
      <c r="BC353" s="190"/>
      <c r="BD353" s="190"/>
      <c r="BE353" s="190"/>
    </row>
    <row r="354">
      <c r="AR354" s="190"/>
      <c r="AS354" s="190"/>
      <c r="AT354" s="190"/>
      <c r="AU354" s="191"/>
      <c r="AV354" s="191"/>
      <c r="AW354" s="190"/>
      <c r="AX354" s="190"/>
      <c r="AY354" s="190"/>
      <c r="AZ354" s="190"/>
      <c r="BA354" s="190"/>
      <c r="BB354" s="190"/>
      <c r="BC354" s="190"/>
      <c r="BD354" s="190"/>
      <c r="BE354" s="190"/>
    </row>
    <row r="355">
      <c r="AR355" s="190"/>
      <c r="AS355" s="190"/>
      <c r="AT355" s="190"/>
      <c r="AU355" s="191"/>
      <c r="AV355" s="191"/>
      <c r="AW355" s="190"/>
      <c r="AX355" s="190"/>
      <c r="AY355" s="190"/>
      <c r="AZ355" s="190"/>
      <c r="BA355" s="190"/>
      <c r="BB355" s="190"/>
      <c r="BC355" s="190"/>
      <c r="BD355" s="190"/>
      <c r="BE355" s="190"/>
    </row>
    <row r="356">
      <c r="AR356" s="190"/>
      <c r="AS356" s="190"/>
      <c r="AT356" s="190"/>
      <c r="AU356" s="191"/>
      <c r="AV356" s="191"/>
      <c r="AW356" s="190"/>
      <c r="AX356" s="190"/>
      <c r="AY356" s="190"/>
      <c r="AZ356" s="190"/>
      <c r="BA356" s="190"/>
      <c r="BB356" s="190"/>
      <c r="BC356" s="190"/>
      <c r="BD356" s="190"/>
      <c r="BE356" s="190"/>
    </row>
    <row r="357">
      <c r="AR357" s="190"/>
      <c r="AS357" s="190"/>
      <c r="AT357" s="190"/>
      <c r="AU357" s="191"/>
      <c r="AV357" s="191"/>
      <c r="AW357" s="190"/>
      <c r="AX357" s="190"/>
      <c r="AY357" s="190"/>
      <c r="AZ357" s="190"/>
      <c r="BA357" s="190"/>
      <c r="BB357" s="190"/>
      <c r="BC357" s="190"/>
      <c r="BD357" s="190"/>
      <c r="BE357" s="190"/>
    </row>
    <row r="358">
      <c r="AR358" s="190"/>
      <c r="AS358" s="190"/>
      <c r="AT358" s="190"/>
      <c r="AU358" s="191"/>
      <c r="AV358" s="191"/>
      <c r="AW358" s="190"/>
      <c r="AX358" s="190"/>
      <c r="AY358" s="190"/>
      <c r="AZ358" s="190"/>
      <c r="BA358" s="190"/>
      <c r="BB358" s="190"/>
      <c r="BC358" s="190"/>
      <c r="BD358" s="190"/>
      <c r="BE358" s="190"/>
    </row>
    <row r="359">
      <c r="AR359" s="190"/>
      <c r="AS359" s="190"/>
      <c r="AT359" s="190"/>
      <c r="AU359" s="191"/>
      <c r="AV359" s="191"/>
      <c r="AW359" s="190"/>
      <c r="AX359" s="190"/>
      <c r="AY359" s="190"/>
      <c r="AZ359" s="190"/>
      <c r="BA359" s="190"/>
      <c r="BB359" s="190"/>
      <c r="BC359" s="190"/>
      <c r="BD359" s="190"/>
      <c r="BE359" s="190"/>
    </row>
    <row r="360">
      <c r="AR360" s="190"/>
      <c r="AS360" s="190"/>
      <c r="AT360" s="190"/>
      <c r="AU360" s="191"/>
      <c r="AV360" s="191"/>
      <c r="AW360" s="190"/>
      <c r="AX360" s="190"/>
      <c r="AY360" s="190"/>
      <c r="AZ360" s="190"/>
      <c r="BA360" s="190"/>
      <c r="BB360" s="190"/>
      <c r="BC360" s="190"/>
      <c r="BD360" s="190"/>
      <c r="BE360" s="190"/>
    </row>
    <row r="361">
      <c r="AR361" s="190"/>
      <c r="AS361" s="190"/>
      <c r="AT361" s="190"/>
      <c r="AU361" s="191"/>
      <c r="AV361" s="191"/>
      <c r="AW361" s="190"/>
      <c r="AX361" s="190"/>
      <c r="AY361" s="190"/>
      <c r="AZ361" s="190"/>
      <c r="BA361" s="190"/>
      <c r="BB361" s="190"/>
      <c r="BC361" s="190"/>
      <c r="BD361" s="190"/>
      <c r="BE361" s="190"/>
    </row>
    <row r="362">
      <c r="AR362" s="190"/>
      <c r="AS362" s="190"/>
      <c r="AT362" s="190"/>
      <c r="AU362" s="191"/>
      <c r="AV362" s="191"/>
      <c r="AW362" s="190"/>
      <c r="AX362" s="190"/>
      <c r="AY362" s="190"/>
      <c r="AZ362" s="190"/>
      <c r="BA362" s="190"/>
      <c r="BB362" s="190"/>
      <c r="BC362" s="190"/>
      <c r="BD362" s="190"/>
      <c r="BE362" s="190"/>
    </row>
    <row r="363">
      <c r="AR363" s="190"/>
      <c r="AS363" s="190"/>
      <c r="AT363" s="190"/>
      <c r="AU363" s="191"/>
      <c r="AV363" s="191"/>
      <c r="AW363" s="190"/>
      <c r="AX363" s="190"/>
      <c r="AY363" s="190"/>
      <c r="AZ363" s="190"/>
      <c r="BA363" s="190"/>
      <c r="BB363" s="190"/>
      <c r="BC363" s="190"/>
      <c r="BD363" s="190"/>
      <c r="BE363" s="190"/>
    </row>
    <row r="364">
      <c r="AR364" s="190"/>
      <c r="AS364" s="190"/>
      <c r="AT364" s="190"/>
      <c r="AU364" s="191"/>
      <c r="AV364" s="191"/>
      <c r="AW364" s="190"/>
      <c r="AX364" s="190"/>
      <c r="AY364" s="190"/>
      <c r="AZ364" s="190"/>
      <c r="BA364" s="190"/>
      <c r="BB364" s="190"/>
      <c r="BC364" s="190"/>
      <c r="BD364" s="190"/>
      <c r="BE364" s="190"/>
    </row>
    <row r="365">
      <c r="AR365" s="190"/>
      <c r="AS365" s="190"/>
      <c r="AT365" s="190"/>
      <c r="AU365" s="191"/>
      <c r="AV365" s="191"/>
      <c r="AW365" s="190"/>
      <c r="AX365" s="190"/>
      <c r="AY365" s="190"/>
      <c r="AZ365" s="190"/>
      <c r="BA365" s="190"/>
      <c r="BB365" s="190"/>
      <c r="BC365" s="190"/>
      <c r="BD365" s="190"/>
      <c r="BE365" s="190"/>
    </row>
    <row r="366">
      <c r="AR366" s="190"/>
      <c r="AS366" s="190"/>
      <c r="AT366" s="190"/>
      <c r="AU366" s="191"/>
      <c r="AV366" s="191"/>
      <c r="AW366" s="190"/>
      <c r="AX366" s="190"/>
      <c r="AY366" s="190"/>
      <c r="AZ366" s="190"/>
      <c r="BA366" s="190"/>
      <c r="BB366" s="190"/>
      <c r="BC366" s="190"/>
      <c r="BD366" s="190"/>
      <c r="BE366" s="190"/>
    </row>
    <row r="367">
      <c r="AR367" s="190"/>
      <c r="AS367" s="190"/>
      <c r="AT367" s="190"/>
      <c r="AU367" s="191"/>
      <c r="AV367" s="191"/>
      <c r="AW367" s="190"/>
      <c r="AX367" s="190"/>
      <c r="AY367" s="190"/>
      <c r="AZ367" s="190"/>
      <c r="BA367" s="190"/>
      <c r="BB367" s="190"/>
      <c r="BC367" s="190"/>
      <c r="BD367" s="190"/>
      <c r="BE367" s="190"/>
    </row>
    <row r="368">
      <c r="AR368" s="190"/>
      <c r="AS368" s="190"/>
      <c r="AT368" s="190"/>
      <c r="AU368" s="191"/>
      <c r="AV368" s="191"/>
      <c r="AW368" s="190"/>
      <c r="AX368" s="190"/>
      <c r="AY368" s="190"/>
      <c r="AZ368" s="190"/>
      <c r="BA368" s="190"/>
      <c r="BB368" s="190"/>
      <c r="BC368" s="190"/>
      <c r="BD368" s="190"/>
      <c r="BE368" s="190"/>
    </row>
    <row r="369">
      <c r="AR369" s="190"/>
      <c r="AS369" s="190"/>
      <c r="AT369" s="190"/>
      <c r="AU369" s="191"/>
      <c r="AV369" s="191"/>
      <c r="AW369" s="190"/>
      <c r="AX369" s="190"/>
      <c r="AY369" s="190"/>
      <c r="AZ369" s="190"/>
      <c r="BA369" s="190"/>
      <c r="BB369" s="190"/>
      <c r="BC369" s="190"/>
      <c r="BD369" s="190"/>
      <c r="BE369" s="190"/>
    </row>
    <row r="370">
      <c r="AR370" s="190"/>
      <c r="AS370" s="190"/>
      <c r="AT370" s="190"/>
      <c r="AU370" s="191"/>
      <c r="AV370" s="191"/>
      <c r="AW370" s="190"/>
      <c r="AX370" s="190"/>
      <c r="AY370" s="190"/>
      <c r="AZ370" s="190"/>
      <c r="BA370" s="190"/>
      <c r="BB370" s="190"/>
      <c r="BC370" s="190"/>
      <c r="BD370" s="190"/>
      <c r="BE370" s="190"/>
    </row>
    <row r="371">
      <c r="AR371" s="190"/>
      <c r="AS371" s="190"/>
      <c r="AT371" s="190"/>
      <c r="AU371" s="191"/>
      <c r="AV371" s="191"/>
      <c r="AW371" s="190"/>
      <c r="AX371" s="190"/>
      <c r="AY371" s="190"/>
      <c r="AZ371" s="190"/>
      <c r="BA371" s="190"/>
      <c r="BB371" s="190"/>
      <c r="BC371" s="190"/>
      <c r="BD371" s="190"/>
      <c r="BE371" s="190"/>
    </row>
    <row r="372">
      <c r="AR372" s="190"/>
      <c r="AS372" s="190"/>
      <c r="AT372" s="190"/>
      <c r="AU372" s="191"/>
      <c r="AV372" s="191"/>
      <c r="AW372" s="190"/>
      <c r="AX372" s="190"/>
      <c r="AY372" s="190"/>
      <c r="AZ372" s="190"/>
      <c r="BA372" s="190"/>
      <c r="BB372" s="190"/>
      <c r="BC372" s="190"/>
      <c r="BD372" s="190"/>
      <c r="BE372" s="190"/>
    </row>
    <row r="373">
      <c r="AR373" s="190"/>
      <c r="AS373" s="190"/>
      <c r="AT373" s="190"/>
      <c r="AU373" s="191"/>
      <c r="AV373" s="191"/>
      <c r="AW373" s="190"/>
      <c r="AX373" s="190"/>
      <c r="AY373" s="190"/>
      <c r="AZ373" s="190"/>
      <c r="BA373" s="190"/>
      <c r="BB373" s="190"/>
      <c r="BC373" s="190"/>
      <c r="BD373" s="190"/>
      <c r="BE373" s="190"/>
    </row>
    <row r="374">
      <c r="AR374" s="190"/>
      <c r="AS374" s="190"/>
      <c r="AT374" s="190"/>
      <c r="AU374" s="191"/>
      <c r="AV374" s="191"/>
      <c r="AW374" s="190"/>
      <c r="AX374" s="190"/>
      <c r="AY374" s="190"/>
      <c r="AZ374" s="190"/>
      <c r="BA374" s="190"/>
      <c r="BB374" s="190"/>
      <c r="BC374" s="190"/>
      <c r="BD374" s="190"/>
      <c r="BE374" s="190"/>
    </row>
    <row r="375">
      <c r="AR375" s="190"/>
      <c r="AS375" s="190"/>
      <c r="AT375" s="190"/>
      <c r="AU375" s="191"/>
      <c r="AV375" s="191"/>
      <c r="AW375" s="190"/>
      <c r="AX375" s="190"/>
      <c r="AY375" s="190"/>
      <c r="AZ375" s="190"/>
      <c r="BA375" s="190"/>
      <c r="BB375" s="190"/>
      <c r="BC375" s="190"/>
      <c r="BD375" s="190"/>
      <c r="BE375" s="190"/>
    </row>
    <row r="376">
      <c r="AR376" s="190"/>
      <c r="AS376" s="190"/>
      <c r="AT376" s="190"/>
      <c r="AU376" s="191"/>
      <c r="AV376" s="191"/>
      <c r="AW376" s="190"/>
      <c r="AX376" s="190"/>
      <c r="AY376" s="190"/>
      <c r="AZ376" s="190"/>
      <c r="BA376" s="190"/>
      <c r="BB376" s="190"/>
      <c r="BC376" s="190"/>
      <c r="BD376" s="190"/>
      <c r="BE376" s="190"/>
    </row>
    <row r="377">
      <c r="AR377" s="190"/>
      <c r="AS377" s="190"/>
      <c r="AT377" s="190"/>
      <c r="AU377" s="191"/>
      <c r="AV377" s="191"/>
      <c r="AW377" s="190"/>
      <c r="AX377" s="190"/>
      <c r="AY377" s="190"/>
      <c r="AZ377" s="190"/>
      <c r="BA377" s="190"/>
      <c r="BB377" s="190"/>
      <c r="BC377" s="190"/>
      <c r="BD377" s="190"/>
      <c r="BE377" s="190"/>
    </row>
    <row r="378">
      <c r="AR378" s="190"/>
      <c r="AS378" s="190"/>
      <c r="AT378" s="190"/>
      <c r="AU378" s="191"/>
      <c r="AV378" s="191"/>
      <c r="AW378" s="190"/>
      <c r="AX378" s="190"/>
      <c r="AY378" s="190"/>
      <c r="AZ378" s="190"/>
      <c r="BA378" s="190"/>
      <c r="BB378" s="190"/>
      <c r="BC378" s="190"/>
      <c r="BD378" s="190"/>
      <c r="BE378" s="190"/>
    </row>
    <row r="379">
      <c r="AR379" s="190"/>
      <c r="AS379" s="190"/>
      <c r="AT379" s="190"/>
      <c r="AU379" s="191"/>
      <c r="AV379" s="191"/>
      <c r="AW379" s="190"/>
      <c r="AX379" s="190"/>
      <c r="AY379" s="190"/>
      <c r="AZ379" s="190"/>
      <c r="BA379" s="190"/>
      <c r="BB379" s="190"/>
      <c r="BC379" s="190"/>
      <c r="BD379" s="190"/>
      <c r="BE379" s="190"/>
    </row>
    <row r="380">
      <c r="AR380" s="190"/>
      <c r="AS380" s="190"/>
      <c r="AT380" s="190"/>
      <c r="AU380" s="191"/>
      <c r="AV380" s="191"/>
      <c r="AW380" s="190"/>
      <c r="AX380" s="190"/>
      <c r="AY380" s="190"/>
      <c r="AZ380" s="190"/>
      <c r="BA380" s="190"/>
      <c r="BB380" s="190"/>
      <c r="BC380" s="190"/>
      <c r="BD380" s="190"/>
      <c r="BE380" s="190"/>
    </row>
    <row r="381">
      <c r="AR381" s="190"/>
      <c r="AS381" s="190"/>
      <c r="AT381" s="190"/>
      <c r="AU381" s="191"/>
      <c r="AV381" s="191"/>
      <c r="AW381" s="190"/>
      <c r="AX381" s="190"/>
      <c r="AY381" s="190"/>
      <c r="AZ381" s="190"/>
      <c r="BA381" s="190"/>
      <c r="BB381" s="190"/>
      <c r="BC381" s="190"/>
      <c r="BD381" s="190"/>
      <c r="BE381" s="190"/>
    </row>
    <row r="382">
      <c r="AR382" s="190"/>
      <c r="AS382" s="190"/>
      <c r="AT382" s="190"/>
      <c r="AU382" s="191"/>
      <c r="AV382" s="191"/>
      <c r="AW382" s="190"/>
      <c r="AX382" s="190"/>
      <c r="AY382" s="190"/>
      <c r="AZ382" s="190"/>
      <c r="BA382" s="190"/>
      <c r="BB382" s="190"/>
      <c r="BC382" s="190"/>
      <c r="BD382" s="190"/>
      <c r="BE382" s="190"/>
    </row>
    <row r="383">
      <c r="AR383" s="190"/>
      <c r="AS383" s="190"/>
      <c r="AT383" s="190"/>
      <c r="AU383" s="191"/>
      <c r="AV383" s="191"/>
      <c r="AW383" s="190"/>
      <c r="AX383" s="190"/>
      <c r="AY383" s="190"/>
      <c r="AZ383" s="190"/>
      <c r="BA383" s="190"/>
      <c r="BB383" s="190"/>
      <c r="BC383" s="190"/>
      <c r="BD383" s="190"/>
      <c r="BE383" s="190"/>
    </row>
    <row r="384">
      <c r="AR384" s="190"/>
      <c r="AS384" s="190"/>
      <c r="AT384" s="190"/>
      <c r="AU384" s="191"/>
      <c r="AV384" s="191"/>
      <c r="AW384" s="190"/>
      <c r="AX384" s="190"/>
      <c r="AY384" s="190"/>
      <c r="AZ384" s="190"/>
      <c r="BA384" s="190"/>
      <c r="BB384" s="190"/>
      <c r="BC384" s="190"/>
      <c r="BD384" s="190"/>
      <c r="BE384" s="190"/>
    </row>
    <row r="385">
      <c r="AR385" s="190"/>
      <c r="AS385" s="190"/>
      <c r="AT385" s="190"/>
      <c r="AU385" s="191"/>
      <c r="AV385" s="191"/>
      <c r="AW385" s="190"/>
      <c r="AX385" s="190"/>
      <c r="AY385" s="190"/>
      <c r="AZ385" s="190"/>
      <c r="BA385" s="190"/>
      <c r="BB385" s="190"/>
      <c r="BC385" s="190"/>
      <c r="BD385" s="190"/>
      <c r="BE385" s="190"/>
    </row>
    <row r="386">
      <c r="AR386" s="190"/>
      <c r="AS386" s="190"/>
      <c r="AT386" s="190"/>
      <c r="AU386" s="191"/>
      <c r="AV386" s="191"/>
      <c r="AW386" s="190"/>
      <c r="AX386" s="190"/>
      <c r="AY386" s="190"/>
      <c r="AZ386" s="190"/>
      <c r="BA386" s="190"/>
      <c r="BB386" s="190"/>
      <c r="BC386" s="190"/>
      <c r="BD386" s="190"/>
      <c r="BE386" s="190"/>
    </row>
    <row r="387">
      <c r="AR387" s="190"/>
      <c r="AS387" s="190"/>
      <c r="AT387" s="190"/>
      <c r="AU387" s="191"/>
      <c r="AV387" s="191"/>
      <c r="AW387" s="190"/>
      <c r="AX387" s="190"/>
      <c r="AY387" s="190"/>
      <c r="AZ387" s="190"/>
      <c r="BA387" s="190"/>
      <c r="BB387" s="190"/>
      <c r="BC387" s="190"/>
      <c r="BD387" s="190"/>
      <c r="BE387" s="190"/>
    </row>
    <row r="388">
      <c r="AR388" s="190"/>
      <c r="AS388" s="190"/>
      <c r="AT388" s="190"/>
      <c r="AU388" s="191"/>
      <c r="AV388" s="191"/>
      <c r="AW388" s="190"/>
      <c r="AX388" s="190"/>
      <c r="AY388" s="190"/>
      <c r="AZ388" s="190"/>
      <c r="BA388" s="190"/>
      <c r="BB388" s="190"/>
      <c r="BC388" s="190"/>
      <c r="BD388" s="190"/>
      <c r="BE388" s="190"/>
    </row>
    <row r="389">
      <c r="AR389" s="190"/>
      <c r="AS389" s="190"/>
      <c r="AT389" s="190"/>
      <c r="AU389" s="191"/>
      <c r="AV389" s="191"/>
      <c r="AW389" s="190"/>
      <c r="AX389" s="190"/>
      <c r="AY389" s="190"/>
      <c r="AZ389" s="190"/>
      <c r="BA389" s="190"/>
      <c r="BB389" s="190"/>
      <c r="BC389" s="190"/>
      <c r="BD389" s="190"/>
      <c r="BE389" s="190"/>
    </row>
    <row r="390">
      <c r="AR390" s="190"/>
      <c r="AS390" s="190"/>
      <c r="AT390" s="190"/>
      <c r="AU390" s="191"/>
      <c r="AV390" s="191"/>
      <c r="AW390" s="190"/>
      <c r="AX390" s="190"/>
      <c r="AY390" s="190"/>
      <c r="AZ390" s="190"/>
      <c r="BA390" s="190"/>
      <c r="BB390" s="190"/>
      <c r="BC390" s="190"/>
      <c r="BD390" s="190"/>
      <c r="BE390" s="190"/>
    </row>
    <row r="391">
      <c r="AR391" s="190"/>
      <c r="AS391" s="190"/>
      <c r="AT391" s="190"/>
      <c r="AU391" s="191"/>
      <c r="AV391" s="191"/>
      <c r="AW391" s="190"/>
      <c r="AX391" s="190"/>
      <c r="AY391" s="190"/>
      <c r="AZ391" s="190"/>
      <c r="BA391" s="190"/>
      <c r="BB391" s="190"/>
      <c r="BC391" s="190"/>
      <c r="BD391" s="190"/>
      <c r="BE391" s="190"/>
    </row>
    <row r="392">
      <c r="AR392" s="190"/>
      <c r="AS392" s="190"/>
      <c r="AT392" s="190"/>
      <c r="AU392" s="191"/>
      <c r="AV392" s="191"/>
      <c r="AW392" s="190"/>
      <c r="AX392" s="190"/>
      <c r="AY392" s="190"/>
      <c r="AZ392" s="190"/>
      <c r="BA392" s="190"/>
      <c r="BB392" s="190"/>
      <c r="BC392" s="190"/>
      <c r="BD392" s="190"/>
      <c r="BE392" s="190"/>
    </row>
    <row r="393">
      <c r="AR393" s="190"/>
      <c r="AS393" s="190"/>
      <c r="AT393" s="190"/>
      <c r="AU393" s="191"/>
      <c r="AV393" s="191"/>
      <c r="AW393" s="190"/>
      <c r="AX393" s="190"/>
      <c r="AY393" s="190"/>
      <c r="AZ393" s="190"/>
      <c r="BA393" s="190"/>
      <c r="BB393" s="190"/>
      <c r="BC393" s="190"/>
      <c r="BD393" s="190"/>
      <c r="BE393" s="190"/>
    </row>
    <row r="394">
      <c r="AR394" s="190"/>
      <c r="AS394" s="190"/>
      <c r="AT394" s="190"/>
      <c r="AU394" s="191"/>
      <c r="AV394" s="191"/>
      <c r="AW394" s="190"/>
      <c r="AX394" s="190"/>
      <c r="AY394" s="190"/>
      <c r="AZ394" s="190"/>
      <c r="BA394" s="190"/>
      <c r="BB394" s="190"/>
      <c r="BC394" s="190"/>
      <c r="BD394" s="190"/>
      <c r="BE394" s="190"/>
    </row>
    <row r="395">
      <c r="AR395" s="190"/>
      <c r="AS395" s="190"/>
      <c r="AT395" s="190"/>
      <c r="AU395" s="191"/>
      <c r="AV395" s="191"/>
      <c r="AW395" s="190"/>
      <c r="AX395" s="190"/>
      <c r="AY395" s="190"/>
      <c r="AZ395" s="190"/>
      <c r="BA395" s="190"/>
      <c r="BB395" s="190"/>
      <c r="BC395" s="190"/>
      <c r="BD395" s="190"/>
      <c r="BE395" s="190"/>
    </row>
    <row r="396">
      <c r="AR396" s="190"/>
      <c r="AS396" s="190"/>
      <c r="AT396" s="190"/>
      <c r="AU396" s="191"/>
      <c r="AV396" s="191"/>
      <c r="AW396" s="190"/>
      <c r="AX396" s="190"/>
      <c r="AY396" s="190"/>
      <c r="AZ396" s="190"/>
      <c r="BA396" s="190"/>
      <c r="BB396" s="190"/>
      <c r="BC396" s="190"/>
      <c r="BD396" s="190"/>
      <c r="BE396" s="190"/>
    </row>
    <row r="397">
      <c r="AR397" s="190"/>
      <c r="AS397" s="190"/>
      <c r="AT397" s="190"/>
      <c r="AU397" s="191"/>
      <c r="AV397" s="191"/>
      <c r="AW397" s="190"/>
      <c r="AX397" s="190"/>
      <c r="AY397" s="190"/>
      <c r="AZ397" s="190"/>
      <c r="BA397" s="190"/>
      <c r="BB397" s="190"/>
      <c r="BC397" s="190"/>
      <c r="BD397" s="190"/>
      <c r="BE397" s="190"/>
    </row>
    <row r="398">
      <c r="AR398" s="190"/>
      <c r="AS398" s="190"/>
      <c r="AT398" s="190"/>
      <c r="AU398" s="191"/>
      <c r="AV398" s="191"/>
      <c r="AW398" s="190"/>
      <c r="AX398" s="190"/>
      <c r="AY398" s="190"/>
      <c r="AZ398" s="190"/>
      <c r="BA398" s="190"/>
      <c r="BB398" s="190"/>
      <c r="BC398" s="190"/>
      <c r="BD398" s="190"/>
      <c r="BE398" s="190"/>
    </row>
    <row r="399">
      <c r="AR399" s="190"/>
      <c r="AS399" s="190"/>
      <c r="AT399" s="190"/>
      <c r="AU399" s="191"/>
      <c r="AV399" s="191"/>
      <c r="AW399" s="190"/>
      <c r="AX399" s="190"/>
      <c r="AY399" s="190"/>
      <c r="AZ399" s="190"/>
      <c r="BA399" s="190"/>
      <c r="BB399" s="190"/>
      <c r="BC399" s="190"/>
      <c r="BD399" s="190"/>
      <c r="BE399" s="190"/>
    </row>
    <row r="400">
      <c r="AR400" s="190"/>
      <c r="AS400" s="190"/>
      <c r="AT400" s="190"/>
      <c r="AU400" s="191"/>
      <c r="AV400" s="191"/>
      <c r="AW400" s="190"/>
      <c r="AX400" s="190"/>
      <c r="AY400" s="190"/>
      <c r="AZ400" s="190"/>
      <c r="BA400" s="190"/>
      <c r="BB400" s="190"/>
      <c r="BC400" s="190"/>
      <c r="BD400" s="190"/>
      <c r="BE400" s="190"/>
    </row>
    <row r="401">
      <c r="AR401" s="190"/>
      <c r="AS401" s="190"/>
      <c r="AT401" s="190"/>
      <c r="AU401" s="191"/>
      <c r="AV401" s="191"/>
      <c r="AW401" s="190"/>
      <c r="AX401" s="190"/>
      <c r="AY401" s="190"/>
      <c r="AZ401" s="190"/>
      <c r="BA401" s="190"/>
      <c r="BB401" s="190"/>
      <c r="BC401" s="190"/>
      <c r="BD401" s="190"/>
      <c r="BE401" s="190"/>
    </row>
    <row r="402">
      <c r="AR402" s="190"/>
      <c r="AS402" s="190"/>
      <c r="AT402" s="190"/>
      <c r="AU402" s="191"/>
      <c r="AV402" s="191"/>
      <c r="AW402" s="190"/>
      <c r="AX402" s="190"/>
      <c r="AY402" s="190"/>
      <c r="AZ402" s="190"/>
      <c r="BA402" s="190"/>
      <c r="BB402" s="190"/>
      <c r="BC402" s="190"/>
      <c r="BD402" s="190"/>
      <c r="BE402" s="190"/>
    </row>
    <row r="403">
      <c r="AR403" s="190"/>
      <c r="AS403" s="190"/>
      <c r="AT403" s="190"/>
      <c r="AU403" s="191"/>
      <c r="AV403" s="191"/>
      <c r="AW403" s="190"/>
      <c r="AX403" s="190"/>
      <c r="AY403" s="190"/>
      <c r="AZ403" s="190"/>
      <c r="BA403" s="190"/>
      <c r="BB403" s="190"/>
      <c r="BC403" s="190"/>
      <c r="BD403" s="190"/>
      <c r="BE403" s="190"/>
    </row>
    <row r="404">
      <c r="AR404" s="190"/>
      <c r="AS404" s="190"/>
      <c r="AT404" s="190"/>
      <c r="AU404" s="191"/>
      <c r="AV404" s="191"/>
      <c r="AW404" s="190"/>
      <c r="AX404" s="190"/>
      <c r="AY404" s="190"/>
      <c r="AZ404" s="190"/>
      <c r="BA404" s="190"/>
      <c r="BB404" s="190"/>
      <c r="BC404" s="190"/>
      <c r="BD404" s="190"/>
      <c r="BE404" s="190"/>
    </row>
    <row r="405">
      <c r="AR405" s="190"/>
      <c r="AS405" s="190"/>
      <c r="AT405" s="190"/>
      <c r="AU405" s="191"/>
      <c r="AV405" s="191"/>
      <c r="AW405" s="190"/>
      <c r="AX405" s="190"/>
      <c r="AY405" s="190"/>
      <c r="AZ405" s="190"/>
      <c r="BA405" s="190"/>
      <c r="BB405" s="190"/>
      <c r="BC405" s="190"/>
      <c r="BD405" s="190"/>
      <c r="BE405" s="190"/>
    </row>
    <row r="406">
      <c r="AR406" s="190"/>
      <c r="AS406" s="190"/>
      <c r="AT406" s="190"/>
      <c r="AU406" s="191"/>
      <c r="AV406" s="191"/>
      <c r="AW406" s="190"/>
      <c r="AX406" s="190"/>
      <c r="AY406" s="190"/>
      <c r="AZ406" s="190"/>
      <c r="BA406" s="190"/>
      <c r="BB406" s="190"/>
      <c r="BC406" s="190"/>
      <c r="BD406" s="190"/>
      <c r="BE406" s="190"/>
    </row>
    <row r="407">
      <c r="AR407" s="190"/>
      <c r="AS407" s="190"/>
      <c r="AT407" s="190"/>
      <c r="AU407" s="191"/>
      <c r="AV407" s="191"/>
      <c r="AW407" s="190"/>
      <c r="AX407" s="190"/>
      <c r="AY407" s="190"/>
      <c r="AZ407" s="190"/>
      <c r="BA407" s="190"/>
      <c r="BB407" s="190"/>
      <c r="BC407" s="190"/>
      <c r="BD407" s="190"/>
      <c r="BE407" s="190"/>
    </row>
    <row r="408">
      <c r="AR408" s="190"/>
      <c r="AS408" s="190"/>
      <c r="AT408" s="190"/>
      <c r="AU408" s="191"/>
      <c r="AV408" s="191"/>
      <c r="AW408" s="190"/>
      <c r="AX408" s="190"/>
      <c r="AY408" s="190"/>
      <c r="AZ408" s="190"/>
      <c r="BA408" s="190"/>
      <c r="BB408" s="190"/>
      <c r="BC408" s="190"/>
      <c r="BD408" s="190"/>
      <c r="BE408" s="190"/>
    </row>
    <row r="409">
      <c r="AR409" s="190"/>
      <c r="AS409" s="190"/>
      <c r="AT409" s="190"/>
      <c r="AU409" s="191"/>
      <c r="AV409" s="191"/>
      <c r="AW409" s="190"/>
      <c r="AX409" s="190"/>
      <c r="AY409" s="190"/>
      <c r="AZ409" s="190"/>
      <c r="BA409" s="190"/>
      <c r="BB409" s="190"/>
      <c r="BC409" s="190"/>
      <c r="BD409" s="190"/>
      <c r="BE409" s="190"/>
    </row>
    <row r="410">
      <c r="AR410" s="190"/>
      <c r="AS410" s="190"/>
      <c r="AT410" s="190"/>
      <c r="AU410" s="191"/>
      <c r="AV410" s="191"/>
      <c r="AW410" s="190"/>
      <c r="AX410" s="190"/>
      <c r="AY410" s="190"/>
      <c r="AZ410" s="190"/>
      <c r="BA410" s="190"/>
      <c r="BB410" s="190"/>
      <c r="BC410" s="190"/>
      <c r="BD410" s="190"/>
      <c r="BE410" s="190"/>
    </row>
    <row r="411">
      <c r="AR411" s="190"/>
      <c r="AS411" s="190"/>
      <c r="AT411" s="190"/>
      <c r="AU411" s="191"/>
      <c r="AV411" s="191"/>
      <c r="AW411" s="190"/>
      <c r="AX411" s="190"/>
      <c r="AY411" s="190"/>
      <c r="AZ411" s="190"/>
      <c r="BA411" s="190"/>
      <c r="BB411" s="190"/>
      <c r="BC411" s="190"/>
      <c r="BD411" s="190"/>
      <c r="BE411" s="190"/>
    </row>
    <row r="412">
      <c r="AR412" s="190"/>
      <c r="AS412" s="190"/>
      <c r="AT412" s="190"/>
      <c r="AU412" s="191"/>
      <c r="AV412" s="191"/>
      <c r="AW412" s="190"/>
      <c r="AX412" s="190"/>
      <c r="AY412" s="190"/>
      <c r="AZ412" s="190"/>
      <c r="BA412" s="190"/>
      <c r="BB412" s="190"/>
      <c r="BC412" s="190"/>
      <c r="BD412" s="190"/>
      <c r="BE412" s="190"/>
    </row>
    <row r="413">
      <c r="AR413" s="190"/>
      <c r="AS413" s="190"/>
      <c r="AT413" s="190"/>
      <c r="AU413" s="191"/>
      <c r="AV413" s="191"/>
      <c r="AW413" s="190"/>
      <c r="AX413" s="190"/>
      <c r="AY413" s="190"/>
      <c r="AZ413" s="190"/>
      <c r="BA413" s="190"/>
      <c r="BB413" s="190"/>
      <c r="BC413" s="190"/>
      <c r="BD413" s="190"/>
      <c r="BE413" s="190"/>
    </row>
    <row r="414">
      <c r="AR414" s="190"/>
      <c r="AS414" s="190"/>
      <c r="AT414" s="190"/>
      <c r="AU414" s="191"/>
      <c r="AV414" s="191"/>
      <c r="AW414" s="190"/>
      <c r="AX414" s="190"/>
      <c r="AY414" s="190"/>
      <c r="AZ414" s="190"/>
      <c r="BA414" s="190"/>
      <c r="BB414" s="190"/>
      <c r="BC414" s="190"/>
      <c r="BD414" s="190"/>
      <c r="BE414" s="190"/>
    </row>
    <row r="415">
      <c r="AR415" s="190"/>
      <c r="AS415" s="190"/>
      <c r="AT415" s="190"/>
      <c r="AU415" s="191"/>
      <c r="AV415" s="191"/>
      <c r="AW415" s="190"/>
      <c r="AX415" s="190"/>
      <c r="AY415" s="190"/>
      <c r="AZ415" s="190"/>
      <c r="BA415" s="190"/>
      <c r="BB415" s="190"/>
      <c r="BC415" s="190"/>
      <c r="BD415" s="190"/>
      <c r="BE415" s="190"/>
    </row>
    <row r="416">
      <c r="AR416" s="190"/>
      <c r="AS416" s="190"/>
      <c r="AT416" s="190"/>
      <c r="AU416" s="191"/>
      <c r="AV416" s="191"/>
      <c r="AW416" s="190"/>
      <c r="AX416" s="190"/>
      <c r="AY416" s="190"/>
      <c r="AZ416" s="190"/>
      <c r="BA416" s="190"/>
      <c r="BB416" s="190"/>
      <c r="BC416" s="190"/>
      <c r="BD416" s="190"/>
      <c r="BE416" s="190"/>
    </row>
    <row r="417">
      <c r="AR417" s="190"/>
      <c r="AS417" s="190"/>
      <c r="AT417" s="190"/>
      <c r="AU417" s="191"/>
      <c r="AV417" s="191"/>
      <c r="AW417" s="190"/>
      <c r="AX417" s="190"/>
      <c r="AY417" s="190"/>
      <c r="AZ417" s="190"/>
      <c r="BA417" s="190"/>
      <c r="BB417" s="190"/>
      <c r="BC417" s="190"/>
      <c r="BD417" s="190"/>
      <c r="BE417" s="190"/>
    </row>
    <row r="418">
      <c r="AR418" s="190"/>
      <c r="AS418" s="190"/>
      <c r="AT418" s="190"/>
      <c r="AU418" s="191"/>
      <c r="AV418" s="191"/>
      <c r="AW418" s="190"/>
      <c r="AX418" s="190"/>
      <c r="AY418" s="190"/>
      <c r="AZ418" s="190"/>
      <c r="BA418" s="190"/>
      <c r="BB418" s="190"/>
      <c r="BC418" s="190"/>
      <c r="BD418" s="190"/>
      <c r="BE418" s="190"/>
    </row>
    <row r="419">
      <c r="AR419" s="190"/>
      <c r="AS419" s="190"/>
      <c r="AT419" s="190"/>
      <c r="AU419" s="191"/>
      <c r="AV419" s="191"/>
      <c r="AW419" s="190"/>
      <c r="AX419" s="190"/>
      <c r="AY419" s="190"/>
      <c r="AZ419" s="190"/>
      <c r="BA419" s="190"/>
      <c r="BB419" s="190"/>
      <c r="BC419" s="190"/>
      <c r="BD419" s="190"/>
      <c r="BE419" s="190"/>
    </row>
    <row r="420">
      <c r="AR420" s="190"/>
      <c r="AS420" s="190"/>
      <c r="AT420" s="190"/>
      <c r="AU420" s="191"/>
      <c r="AV420" s="191"/>
      <c r="AW420" s="190"/>
      <c r="AX420" s="190"/>
      <c r="AY420" s="190"/>
      <c r="AZ420" s="190"/>
      <c r="BA420" s="190"/>
      <c r="BB420" s="190"/>
      <c r="BC420" s="190"/>
      <c r="BD420" s="190"/>
      <c r="BE420" s="190"/>
    </row>
    <row r="421">
      <c r="AR421" s="190"/>
      <c r="AS421" s="190"/>
      <c r="AT421" s="190"/>
      <c r="AU421" s="191"/>
      <c r="AV421" s="191"/>
      <c r="AW421" s="190"/>
      <c r="AX421" s="190"/>
      <c r="AY421" s="190"/>
      <c r="AZ421" s="190"/>
      <c r="BA421" s="190"/>
      <c r="BB421" s="190"/>
      <c r="BC421" s="190"/>
      <c r="BD421" s="190"/>
      <c r="BE421" s="190"/>
    </row>
    <row r="422">
      <c r="AR422" s="190"/>
      <c r="AS422" s="190"/>
      <c r="AT422" s="190"/>
      <c r="AU422" s="191"/>
      <c r="AV422" s="191"/>
      <c r="AW422" s="190"/>
      <c r="AX422" s="190"/>
      <c r="AY422" s="190"/>
      <c r="AZ422" s="190"/>
      <c r="BA422" s="190"/>
      <c r="BB422" s="190"/>
      <c r="BC422" s="190"/>
      <c r="BD422" s="190"/>
      <c r="BE422" s="190"/>
    </row>
    <row r="423">
      <c r="AR423" s="190"/>
      <c r="AS423" s="190"/>
      <c r="AT423" s="190"/>
      <c r="AU423" s="191"/>
      <c r="AV423" s="191"/>
      <c r="AW423" s="190"/>
      <c r="AX423" s="190"/>
      <c r="AY423" s="190"/>
      <c r="AZ423" s="190"/>
      <c r="BA423" s="190"/>
      <c r="BB423" s="190"/>
      <c r="BC423" s="190"/>
      <c r="BD423" s="190"/>
      <c r="BE423" s="190"/>
    </row>
    <row r="424">
      <c r="AR424" s="190"/>
      <c r="AS424" s="190"/>
      <c r="AT424" s="190"/>
      <c r="AU424" s="191"/>
      <c r="AV424" s="191"/>
      <c r="AW424" s="190"/>
      <c r="AX424" s="190"/>
      <c r="AY424" s="190"/>
      <c r="AZ424" s="190"/>
      <c r="BA424" s="190"/>
      <c r="BB424" s="190"/>
      <c r="BC424" s="190"/>
      <c r="BD424" s="190"/>
      <c r="BE424" s="190"/>
    </row>
    <row r="425">
      <c r="AR425" s="190"/>
      <c r="AS425" s="190"/>
      <c r="AT425" s="190"/>
      <c r="AU425" s="191"/>
      <c r="AV425" s="191"/>
      <c r="AW425" s="190"/>
      <c r="AX425" s="190"/>
      <c r="AY425" s="190"/>
      <c r="AZ425" s="190"/>
      <c r="BA425" s="190"/>
      <c r="BB425" s="190"/>
      <c r="BC425" s="190"/>
      <c r="BD425" s="190"/>
      <c r="BE425" s="190"/>
    </row>
    <row r="426">
      <c r="AR426" s="190"/>
      <c r="AS426" s="190"/>
      <c r="AT426" s="190"/>
      <c r="AU426" s="191"/>
      <c r="AV426" s="191"/>
      <c r="AW426" s="190"/>
      <c r="AX426" s="190"/>
      <c r="AY426" s="190"/>
      <c r="AZ426" s="190"/>
      <c r="BA426" s="190"/>
      <c r="BB426" s="190"/>
      <c r="BC426" s="190"/>
      <c r="BD426" s="190"/>
      <c r="BE426" s="190"/>
    </row>
    <row r="427">
      <c r="AR427" s="190"/>
      <c r="AS427" s="190"/>
      <c r="AT427" s="190"/>
      <c r="AU427" s="191"/>
      <c r="AV427" s="191"/>
      <c r="AW427" s="190"/>
      <c r="AX427" s="190"/>
      <c r="AY427" s="190"/>
      <c r="AZ427" s="190"/>
      <c r="BA427" s="190"/>
      <c r="BB427" s="190"/>
      <c r="BC427" s="190"/>
      <c r="BD427" s="190"/>
      <c r="BE427" s="190"/>
    </row>
    <row r="428">
      <c r="AR428" s="190"/>
      <c r="AS428" s="190"/>
      <c r="AT428" s="190"/>
      <c r="AU428" s="191"/>
      <c r="AV428" s="191"/>
      <c r="AW428" s="190"/>
      <c r="AX428" s="190"/>
      <c r="AY428" s="190"/>
      <c r="AZ428" s="190"/>
      <c r="BA428" s="190"/>
      <c r="BB428" s="190"/>
      <c r="BC428" s="190"/>
      <c r="BD428" s="190"/>
      <c r="BE428" s="190"/>
    </row>
    <row r="429">
      <c r="AR429" s="190"/>
      <c r="AS429" s="190"/>
      <c r="AT429" s="190"/>
      <c r="AU429" s="191"/>
      <c r="AV429" s="191"/>
      <c r="AW429" s="190"/>
      <c r="AX429" s="190"/>
      <c r="AY429" s="190"/>
      <c r="AZ429" s="190"/>
      <c r="BA429" s="190"/>
      <c r="BB429" s="190"/>
      <c r="BC429" s="190"/>
      <c r="BD429" s="190"/>
      <c r="BE429" s="190"/>
    </row>
    <row r="430">
      <c r="AR430" s="190"/>
      <c r="AS430" s="190"/>
      <c r="AT430" s="190"/>
      <c r="AU430" s="191"/>
      <c r="AV430" s="191"/>
      <c r="AW430" s="190"/>
      <c r="AX430" s="190"/>
      <c r="AY430" s="190"/>
      <c r="AZ430" s="190"/>
      <c r="BA430" s="190"/>
      <c r="BB430" s="190"/>
      <c r="BC430" s="190"/>
      <c r="BD430" s="190"/>
      <c r="BE430" s="190"/>
    </row>
    <row r="431">
      <c r="AR431" s="190"/>
      <c r="AS431" s="190"/>
      <c r="AT431" s="190"/>
      <c r="AU431" s="191"/>
      <c r="AV431" s="191"/>
      <c r="AW431" s="190"/>
      <c r="AX431" s="190"/>
      <c r="AY431" s="190"/>
      <c r="AZ431" s="190"/>
      <c r="BA431" s="190"/>
      <c r="BB431" s="190"/>
      <c r="BC431" s="190"/>
      <c r="BD431" s="190"/>
      <c r="BE431" s="190"/>
    </row>
    <row r="432">
      <c r="AR432" s="190"/>
      <c r="AS432" s="190"/>
      <c r="AT432" s="190"/>
      <c r="AU432" s="191"/>
      <c r="AV432" s="191"/>
      <c r="AW432" s="190"/>
      <c r="AX432" s="190"/>
      <c r="AY432" s="190"/>
      <c r="AZ432" s="190"/>
      <c r="BA432" s="190"/>
      <c r="BB432" s="190"/>
      <c r="BC432" s="190"/>
      <c r="BD432" s="190"/>
      <c r="BE432" s="190"/>
    </row>
    <row r="433">
      <c r="AR433" s="190"/>
      <c r="AS433" s="190"/>
      <c r="AT433" s="190"/>
      <c r="AU433" s="191"/>
      <c r="AV433" s="191"/>
      <c r="AW433" s="190"/>
      <c r="AX433" s="190"/>
      <c r="AY433" s="190"/>
      <c r="AZ433" s="190"/>
      <c r="BA433" s="190"/>
      <c r="BB433" s="190"/>
      <c r="BC433" s="190"/>
      <c r="BD433" s="190"/>
      <c r="BE433" s="190"/>
    </row>
    <row r="434">
      <c r="AR434" s="190"/>
      <c r="AS434" s="190"/>
      <c r="AT434" s="190"/>
      <c r="AU434" s="191"/>
      <c r="AV434" s="191"/>
      <c r="AW434" s="190"/>
      <c r="AX434" s="190"/>
      <c r="AY434" s="190"/>
      <c r="AZ434" s="190"/>
      <c r="BA434" s="190"/>
      <c r="BB434" s="190"/>
      <c r="BC434" s="190"/>
      <c r="BD434" s="190"/>
      <c r="BE434" s="190"/>
    </row>
    <row r="435">
      <c r="AR435" s="190"/>
      <c r="AS435" s="190"/>
      <c r="AT435" s="190"/>
      <c r="AU435" s="191"/>
      <c r="AV435" s="191"/>
      <c r="AW435" s="190"/>
      <c r="AX435" s="190"/>
      <c r="AY435" s="190"/>
      <c r="AZ435" s="190"/>
      <c r="BA435" s="190"/>
      <c r="BB435" s="190"/>
      <c r="BC435" s="190"/>
      <c r="BD435" s="190"/>
      <c r="BE435" s="190"/>
    </row>
    <row r="436">
      <c r="AR436" s="190"/>
      <c r="AS436" s="190"/>
      <c r="AT436" s="190"/>
      <c r="AU436" s="191"/>
      <c r="AV436" s="191"/>
      <c r="AW436" s="190"/>
      <c r="AX436" s="190"/>
      <c r="AY436" s="190"/>
      <c r="AZ436" s="190"/>
      <c r="BA436" s="190"/>
      <c r="BB436" s="190"/>
      <c r="BC436" s="190"/>
      <c r="BD436" s="190"/>
      <c r="BE436" s="190"/>
    </row>
    <row r="437">
      <c r="AR437" s="190"/>
      <c r="AS437" s="190"/>
      <c r="AT437" s="190"/>
      <c r="AU437" s="191"/>
      <c r="AV437" s="191"/>
      <c r="AW437" s="190"/>
      <c r="AX437" s="190"/>
      <c r="AY437" s="190"/>
      <c r="AZ437" s="190"/>
      <c r="BA437" s="190"/>
      <c r="BB437" s="190"/>
      <c r="BC437" s="190"/>
      <c r="BD437" s="190"/>
      <c r="BE437" s="190"/>
    </row>
    <row r="438">
      <c r="AR438" s="190"/>
      <c r="AS438" s="190"/>
      <c r="AT438" s="190"/>
      <c r="AU438" s="191"/>
      <c r="AV438" s="191"/>
      <c r="AW438" s="190"/>
      <c r="AX438" s="190"/>
      <c r="AY438" s="190"/>
      <c r="AZ438" s="190"/>
      <c r="BA438" s="190"/>
      <c r="BB438" s="190"/>
      <c r="BC438" s="190"/>
      <c r="BD438" s="190"/>
      <c r="BE438" s="190"/>
    </row>
    <row r="439">
      <c r="AR439" s="190"/>
      <c r="AS439" s="190"/>
      <c r="AT439" s="190"/>
      <c r="AU439" s="191"/>
      <c r="AV439" s="191"/>
      <c r="AW439" s="190"/>
      <c r="AX439" s="190"/>
      <c r="AY439" s="190"/>
      <c r="AZ439" s="190"/>
      <c r="BA439" s="190"/>
      <c r="BB439" s="190"/>
      <c r="BC439" s="190"/>
      <c r="BD439" s="190"/>
      <c r="BE439" s="190"/>
    </row>
    <row r="440">
      <c r="AR440" s="190"/>
      <c r="AS440" s="190"/>
      <c r="AT440" s="190"/>
      <c r="AU440" s="191"/>
      <c r="AV440" s="191"/>
      <c r="AW440" s="190"/>
      <c r="AX440" s="190"/>
      <c r="AY440" s="190"/>
      <c r="AZ440" s="190"/>
      <c r="BA440" s="190"/>
      <c r="BB440" s="190"/>
      <c r="BC440" s="190"/>
      <c r="BD440" s="190"/>
      <c r="BE440" s="190"/>
    </row>
    <row r="441">
      <c r="AR441" s="190"/>
      <c r="AS441" s="190"/>
      <c r="AT441" s="190"/>
      <c r="AU441" s="191"/>
      <c r="AV441" s="191"/>
      <c r="AW441" s="190"/>
      <c r="AX441" s="190"/>
      <c r="AY441" s="190"/>
      <c r="AZ441" s="190"/>
      <c r="BA441" s="190"/>
      <c r="BB441" s="190"/>
      <c r="BC441" s="190"/>
      <c r="BD441" s="190"/>
      <c r="BE441" s="190"/>
    </row>
    <row r="442">
      <c r="AR442" s="190"/>
      <c r="AS442" s="190"/>
      <c r="AT442" s="190"/>
      <c r="AU442" s="191"/>
      <c r="AV442" s="191"/>
      <c r="AW442" s="190"/>
      <c r="AX442" s="190"/>
      <c r="AY442" s="190"/>
      <c r="AZ442" s="190"/>
      <c r="BA442" s="190"/>
      <c r="BB442" s="190"/>
      <c r="BC442" s="190"/>
      <c r="BD442" s="190"/>
      <c r="BE442" s="190"/>
    </row>
    <row r="443">
      <c r="AR443" s="190"/>
      <c r="AS443" s="190"/>
      <c r="AT443" s="190"/>
      <c r="AU443" s="191"/>
      <c r="AV443" s="191"/>
      <c r="AW443" s="190"/>
      <c r="AX443" s="190"/>
      <c r="AY443" s="190"/>
      <c r="AZ443" s="190"/>
      <c r="BA443" s="190"/>
      <c r="BB443" s="190"/>
      <c r="BC443" s="190"/>
      <c r="BD443" s="190"/>
      <c r="BE443" s="190"/>
    </row>
    <row r="444">
      <c r="AR444" s="190"/>
      <c r="AS444" s="190"/>
      <c r="AT444" s="190"/>
      <c r="AU444" s="191"/>
      <c r="AV444" s="191"/>
      <c r="AW444" s="190"/>
      <c r="AX444" s="190"/>
      <c r="AY444" s="190"/>
      <c r="AZ444" s="190"/>
      <c r="BA444" s="190"/>
      <c r="BB444" s="190"/>
      <c r="BC444" s="190"/>
      <c r="BD444" s="190"/>
      <c r="BE444" s="190"/>
    </row>
    <row r="445">
      <c r="AR445" s="190"/>
      <c r="AS445" s="190"/>
      <c r="AT445" s="190"/>
      <c r="AU445" s="191"/>
      <c r="AV445" s="191"/>
      <c r="AW445" s="190"/>
      <c r="AX445" s="190"/>
      <c r="AY445" s="190"/>
      <c r="AZ445" s="190"/>
      <c r="BA445" s="190"/>
      <c r="BB445" s="190"/>
      <c r="BC445" s="190"/>
      <c r="BD445" s="190"/>
      <c r="BE445" s="190"/>
    </row>
    <row r="446">
      <c r="AR446" s="190"/>
      <c r="AS446" s="190"/>
      <c r="AT446" s="190"/>
      <c r="AU446" s="191"/>
      <c r="AV446" s="191"/>
      <c r="AW446" s="190"/>
      <c r="AX446" s="190"/>
      <c r="AY446" s="190"/>
      <c r="AZ446" s="190"/>
      <c r="BA446" s="190"/>
      <c r="BB446" s="190"/>
      <c r="BC446" s="190"/>
      <c r="BD446" s="190"/>
      <c r="BE446" s="190"/>
    </row>
    <row r="447">
      <c r="AR447" s="190"/>
      <c r="AS447" s="190"/>
      <c r="AT447" s="190"/>
      <c r="AU447" s="191"/>
      <c r="AV447" s="191"/>
      <c r="AW447" s="190"/>
      <c r="AX447" s="190"/>
      <c r="AY447" s="190"/>
      <c r="AZ447" s="190"/>
      <c r="BA447" s="190"/>
      <c r="BB447" s="190"/>
      <c r="BC447" s="190"/>
      <c r="BD447" s="190"/>
      <c r="BE447" s="190"/>
    </row>
    <row r="448">
      <c r="AR448" s="190"/>
      <c r="AS448" s="190"/>
      <c r="AT448" s="190"/>
      <c r="AU448" s="191"/>
      <c r="AV448" s="191"/>
      <c r="AW448" s="190"/>
      <c r="AX448" s="190"/>
      <c r="AY448" s="190"/>
      <c r="AZ448" s="190"/>
      <c r="BA448" s="190"/>
      <c r="BB448" s="190"/>
      <c r="BC448" s="190"/>
      <c r="BD448" s="190"/>
      <c r="BE448" s="190"/>
    </row>
    <row r="449">
      <c r="AR449" s="190"/>
      <c r="AS449" s="190"/>
      <c r="AT449" s="190"/>
      <c r="AU449" s="191"/>
      <c r="AV449" s="191"/>
      <c r="AW449" s="190"/>
      <c r="AX449" s="190"/>
      <c r="AY449" s="190"/>
      <c r="AZ449" s="190"/>
      <c r="BA449" s="190"/>
      <c r="BB449" s="190"/>
      <c r="BC449" s="190"/>
      <c r="BD449" s="190"/>
      <c r="BE449" s="190"/>
    </row>
    <row r="450">
      <c r="AR450" s="190"/>
      <c r="AS450" s="190"/>
      <c r="AT450" s="190"/>
      <c r="AU450" s="191"/>
      <c r="AV450" s="191"/>
      <c r="AW450" s="190"/>
      <c r="AX450" s="190"/>
      <c r="AY450" s="190"/>
      <c r="AZ450" s="190"/>
      <c r="BA450" s="190"/>
      <c r="BB450" s="190"/>
      <c r="BC450" s="190"/>
      <c r="BD450" s="190"/>
      <c r="BE450" s="190"/>
    </row>
    <row r="451">
      <c r="AR451" s="190"/>
      <c r="AS451" s="190"/>
      <c r="AT451" s="190"/>
      <c r="AU451" s="191"/>
      <c r="AV451" s="191"/>
      <c r="AW451" s="190"/>
      <c r="AX451" s="190"/>
      <c r="AY451" s="190"/>
      <c r="AZ451" s="190"/>
      <c r="BA451" s="190"/>
      <c r="BB451" s="190"/>
      <c r="BC451" s="190"/>
      <c r="BD451" s="190"/>
      <c r="BE451" s="190"/>
    </row>
    <row r="452">
      <c r="AR452" s="190"/>
      <c r="AS452" s="190"/>
      <c r="AT452" s="190"/>
      <c r="AU452" s="191"/>
      <c r="AV452" s="191"/>
      <c r="AW452" s="190"/>
      <c r="AX452" s="190"/>
      <c r="AY452" s="190"/>
      <c r="AZ452" s="190"/>
      <c r="BA452" s="190"/>
      <c r="BB452" s="190"/>
      <c r="BC452" s="190"/>
      <c r="BD452" s="190"/>
      <c r="BE452" s="190"/>
    </row>
    <row r="453">
      <c r="AR453" s="190"/>
      <c r="AS453" s="190"/>
      <c r="AT453" s="190"/>
      <c r="AU453" s="191"/>
      <c r="AV453" s="191"/>
      <c r="AW453" s="190"/>
      <c r="AX453" s="190"/>
      <c r="AY453" s="190"/>
      <c r="AZ453" s="190"/>
      <c r="BA453" s="190"/>
      <c r="BB453" s="190"/>
      <c r="BC453" s="190"/>
      <c r="BD453" s="190"/>
      <c r="BE453" s="190"/>
    </row>
    <row r="454">
      <c r="AR454" s="190"/>
      <c r="AS454" s="190"/>
      <c r="AT454" s="190"/>
      <c r="AU454" s="191"/>
      <c r="AV454" s="191"/>
      <c r="AW454" s="190"/>
      <c r="AX454" s="190"/>
      <c r="AY454" s="190"/>
      <c r="AZ454" s="190"/>
      <c r="BA454" s="190"/>
      <c r="BB454" s="190"/>
      <c r="BC454" s="190"/>
      <c r="BD454" s="190"/>
      <c r="BE454" s="190"/>
    </row>
    <row r="455">
      <c r="AR455" s="190"/>
      <c r="AS455" s="190"/>
      <c r="AT455" s="190"/>
      <c r="AU455" s="191"/>
      <c r="AV455" s="191"/>
      <c r="AW455" s="190"/>
      <c r="AX455" s="190"/>
      <c r="AY455" s="190"/>
      <c r="AZ455" s="190"/>
      <c r="BA455" s="190"/>
      <c r="BB455" s="190"/>
      <c r="BC455" s="190"/>
      <c r="BD455" s="190"/>
      <c r="BE455" s="190"/>
    </row>
    <row r="456">
      <c r="AR456" s="190"/>
      <c r="AS456" s="190"/>
      <c r="AT456" s="190"/>
      <c r="AU456" s="191"/>
      <c r="AV456" s="191"/>
      <c r="AW456" s="190"/>
      <c r="AX456" s="190"/>
      <c r="AY456" s="190"/>
      <c r="AZ456" s="190"/>
      <c r="BA456" s="190"/>
      <c r="BB456" s="190"/>
      <c r="BC456" s="190"/>
      <c r="BD456" s="190"/>
      <c r="BE456" s="190"/>
    </row>
    <row r="457">
      <c r="AR457" s="190"/>
      <c r="AS457" s="190"/>
      <c r="AT457" s="190"/>
      <c r="AU457" s="191"/>
      <c r="AV457" s="191"/>
      <c r="AW457" s="190"/>
      <c r="AX457" s="190"/>
      <c r="AY457" s="190"/>
      <c r="AZ457" s="190"/>
      <c r="BA457" s="190"/>
      <c r="BB457" s="190"/>
      <c r="BC457" s="190"/>
      <c r="BD457" s="190"/>
      <c r="BE457" s="190"/>
    </row>
    <row r="458">
      <c r="AR458" s="190"/>
      <c r="AS458" s="190"/>
      <c r="AT458" s="190"/>
      <c r="AU458" s="191"/>
      <c r="AV458" s="191"/>
      <c r="AW458" s="190"/>
      <c r="AX458" s="190"/>
      <c r="AY458" s="190"/>
      <c r="AZ458" s="190"/>
      <c r="BA458" s="190"/>
      <c r="BB458" s="190"/>
      <c r="BC458" s="190"/>
      <c r="BD458" s="190"/>
      <c r="BE458" s="190"/>
    </row>
    <row r="459">
      <c r="AR459" s="190"/>
      <c r="AS459" s="190"/>
      <c r="AT459" s="190"/>
      <c r="AU459" s="191"/>
      <c r="AV459" s="191"/>
      <c r="AW459" s="190"/>
      <c r="AX459" s="190"/>
      <c r="AY459" s="190"/>
      <c r="AZ459" s="190"/>
      <c r="BA459" s="190"/>
      <c r="BB459" s="190"/>
      <c r="BC459" s="190"/>
      <c r="BD459" s="190"/>
      <c r="BE459" s="190"/>
    </row>
    <row r="460">
      <c r="AR460" s="190"/>
      <c r="AS460" s="190"/>
      <c r="AT460" s="190"/>
      <c r="AU460" s="191"/>
      <c r="AV460" s="191"/>
      <c r="AW460" s="190"/>
      <c r="AX460" s="190"/>
      <c r="AY460" s="190"/>
      <c r="AZ460" s="190"/>
      <c r="BA460" s="190"/>
      <c r="BB460" s="190"/>
      <c r="BC460" s="190"/>
      <c r="BD460" s="190"/>
      <c r="BE460" s="190"/>
    </row>
    <row r="461">
      <c r="AR461" s="190"/>
      <c r="AS461" s="190"/>
      <c r="AT461" s="190"/>
      <c r="AU461" s="191"/>
      <c r="AV461" s="191"/>
      <c r="AW461" s="190"/>
      <c r="AX461" s="190"/>
      <c r="AY461" s="190"/>
      <c r="AZ461" s="190"/>
      <c r="BA461" s="190"/>
      <c r="BB461" s="190"/>
      <c r="BC461" s="190"/>
      <c r="BD461" s="190"/>
      <c r="BE461" s="190"/>
    </row>
    <row r="462">
      <c r="AR462" s="190"/>
      <c r="AS462" s="190"/>
      <c r="AT462" s="190"/>
      <c r="AU462" s="191"/>
      <c r="AV462" s="191"/>
      <c r="AW462" s="190"/>
      <c r="AX462" s="190"/>
      <c r="AY462" s="190"/>
      <c r="AZ462" s="190"/>
      <c r="BA462" s="190"/>
      <c r="BB462" s="190"/>
      <c r="BC462" s="190"/>
      <c r="BD462" s="190"/>
      <c r="BE462" s="190"/>
    </row>
    <row r="463">
      <c r="AR463" s="190"/>
      <c r="AS463" s="190"/>
      <c r="AT463" s="190"/>
      <c r="AU463" s="191"/>
      <c r="AV463" s="191"/>
      <c r="AW463" s="190"/>
      <c r="AX463" s="190"/>
      <c r="AY463" s="190"/>
      <c r="AZ463" s="190"/>
      <c r="BA463" s="190"/>
      <c r="BB463" s="190"/>
      <c r="BC463" s="190"/>
      <c r="BD463" s="190"/>
      <c r="BE463" s="190"/>
    </row>
    <row r="464">
      <c r="AR464" s="190"/>
      <c r="AS464" s="190"/>
      <c r="AT464" s="190"/>
      <c r="AU464" s="191"/>
      <c r="AV464" s="191"/>
      <c r="AW464" s="190"/>
      <c r="AX464" s="190"/>
      <c r="AY464" s="190"/>
      <c r="AZ464" s="190"/>
      <c r="BA464" s="190"/>
      <c r="BB464" s="190"/>
      <c r="BC464" s="190"/>
      <c r="BD464" s="190"/>
      <c r="BE464" s="190"/>
    </row>
    <row r="465">
      <c r="AR465" s="190"/>
      <c r="AS465" s="190"/>
      <c r="AT465" s="190"/>
      <c r="AU465" s="191"/>
      <c r="AV465" s="191"/>
      <c r="AW465" s="190"/>
      <c r="AX465" s="190"/>
      <c r="AY465" s="190"/>
      <c r="AZ465" s="190"/>
      <c r="BA465" s="190"/>
      <c r="BB465" s="190"/>
      <c r="BC465" s="190"/>
      <c r="BD465" s="190"/>
      <c r="BE465" s="190"/>
    </row>
    <row r="466">
      <c r="AR466" s="190"/>
      <c r="AS466" s="190"/>
      <c r="AT466" s="190"/>
      <c r="AU466" s="191"/>
      <c r="AV466" s="191"/>
      <c r="AW466" s="190"/>
      <c r="AX466" s="190"/>
      <c r="AY466" s="190"/>
      <c r="AZ466" s="190"/>
      <c r="BA466" s="190"/>
      <c r="BB466" s="190"/>
      <c r="BC466" s="190"/>
      <c r="BD466" s="190"/>
      <c r="BE466" s="190"/>
    </row>
    <row r="467">
      <c r="AR467" s="190"/>
      <c r="AS467" s="190"/>
      <c r="AT467" s="190"/>
      <c r="AU467" s="191"/>
      <c r="AV467" s="191"/>
      <c r="AW467" s="190"/>
      <c r="AX467" s="190"/>
      <c r="AY467" s="190"/>
      <c r="AZ467" s="190"/>
      <c r="BA467" s="190"/>
      <c r="BB467" s="190"/>
      <c r="BC467" s="190"/>
      <c r="BD467" s="190"/>
      <c r="BE467" s="190"/>
    </row>
    <row r="468">
      <c r="AR468" s="190"/>
      <c r="AS468" s="190"/>
      <c r="AT468" s="190"/>
      <c r="AU468" s="191"/>
      <c r="AV468" s="191"/>
      <c r="AW468" s="190"/>
      <c r="AX468" s="190"/>
      <c r="AY468" s="190"/>
      <c r="AZ468" s="190"/>
      <c r="BA468" s="190"/>
      <c r="BB468" s="190"/>
      <c r="BC468" s="190"/>
      <c r="BD468" s="190"/>
      <c r="BE468" s="190"/>
    </row>
    <row r="469">
      <c r="AR469" s="190"/>
      <c r="AS469" s="190"/>
      <c r="AT469" s="190"/>
      <c r="AU469" s="191"/>
      <c r="AV469" s="191"/>
      <c r="AW469" s="190"/>
      <c r="AX469" s="190"/>
      <c r="AY469" s="190"/>
      <c r="AZ469" s="190"/>
      <c r="BA469" s="190"/>
      <c r="BB469" s="190"/>
      <c r="BC469" s="190"/>
      <c r="BD469" s="190"/>
      <c r="BE469" s="190"/>
    </row>
    <row r="470">
      <c r="AR470" s="190"/>
      <c r="AS470" s="190"/>
      <c r="AT470" s="190"/>
      <c r="AU470" s="191"/>
      <c r="AV470" s="191"/>
      <c r="AW470" s="190"/>
      <c r="AX470" s="190"/>
      <c r="AY470" s="190"/>
      <c r="AZ470" s="190"/>
      <c r="BA470" s="190"/>
      <c r="BB470" s="190"/>
      <c r="BC470" s="190"/>
      <c r="BD470" s="190"/>
      <c r="BE470" s="190"/>
    </row>
    <row r="471">
      <c r="AR471" s="190"/>
      <c r="AS471" s="190"/>
      <c r="AT471" s="190"/>
      <c r="AU471" s="191"/>
      <c r="AV471" s="191"/>
      <c r="AW471" s="190"/>
      <c r="AX471" s="190"/>
      <c r="AY471" s="190"/>
      <c r="AZ471" s="190"/>
      <c r="BA471" s="190"/>
      <c r="BB471" s="190"/>
      <c r="BC471" s="190"/>
      <c r="BD471" s="190"/>
      <c r="BE471" s="190"/>
    </row>
    <row r="472">
      <c r="AR472" s="190"/>
      <c r="AS472" s="190"/>
      <c r="AT472" s="190"/>
      <c r="AU472" s="191"/>
      <c r="AV472" s="191"/>
      <c r="AW472" s="190"/>
      <c r="AX472" s="190"/>
      <c r="AY472" s="190"/>
      <c r="AZ472" s="190"/>
      <c r="BA472" s="190"/>
      <c r="BB472" s="190"/>
      <c r="BC472" s="190"/>
      <c r="BD472" s="190"/>
      <c r="BE472" s="190"/>
    </row>
    <row r="473">
      <c r="AR473" s="190"/>
      <c r="AS473" s="190"/>
      <c r="AT473" s="190"/>
      <c r="AU473" s="191"/>
      <c r="AV473" s="191"/>
      <c r="AW473" s="190"/>
      <c r="AX473" s="190"/>
      <c r="AY473" s="190"/>
      <c r="AZ473" s="190"/>
      <c r="BA473" s="190"/>
      <c r="BB473" s="190"/>
      <c r="BC473" s="190"/>
      <c r="BD473" s="190"/>
      <c r="BE473" s="190"/>
    </row>
    <row r="474">
      <c r="AR474" s="190"/>
      <c r="AS474" s="190"/>
      <c r="AT474" s="190"/>
      <c r="AU474" s="191"/>
      <c r="AV474" s="191"/>
      <c r="AW474" s="190"/>
      <c r="AX474" s="190"/>
      <c r="AY474" s="190"/>
      <c r="AZ474" s="190"/>
      <c r="BA474" s="190"/>
      <c r="BB474" s="190"/>
      <c r="BC474" s="190"/>
      <c r="BD474" s="190"/>
      <c r="BE474" s="190"/>
    </row>
    <row r="475">
      <c r="AR475" s="190"/>
      <c r="AS475" s="190"/>
      <c r="AT475" s="190"/>
      <c r="AU475" s="191"/>
      <c r="AV475" s="191"/>
      <c r="AW475" s="190"/>
      <c r="AX475" s="190"/>
      <c r="AY475" s="190"/>
      <c r="AZ475" s="190"/>
      <c r="BA475" s="190"/>
      <c r="BB475" s="190"/>
      <c r="BC475" s="190"/>
      <c r="BD475" s="190"/>
      <c r="BE475" s="190"/>
    </row>
    <row r="476">
      <c r="AR476" s="190"/>
      <c r="AS476" s="190"/>
      <c r="AT476" s="190"/>
      <c r="AU476" s="191"/>
      <c r="AV476" s="191"/>
      <c r="AW476" s="190"/>
      <c r="AX476" s="190"/>
      <c r="AY476" s="190"/>
      <c r="AZ476" s="190"/>
      <c r="BA476" s="190"/>
      <c r="BB476" s="190"/>
      <c r="BC476" s="190"/>
      <c r="BD476" s="190"/>
      <c r="BE476" s="190"/>
    </row>
    <row r="477">
      <c r="AR477" s="190"/>
      <c r="AS477" s="190"/>
      <c r="AT477" s="190"/>
      <c r="AU477" s="191"/>
      <c r="AV477" s="191"/>
      <c r="AW477" s="190"/>
      <c r="AX477" s="190"/>
      <c r="AY477" s="190"/>
      <c r="AZ477" s="190"/>
      <c r="BA477" s="190"/>
      <c r="BB477" s="190"/>
      <c r="BC477" s="190"/>
      <c r="BD477" s="190"/>
      <c r="BE477" s="190"/>
    </row>
    <row r="478">
      <c r="AR478" s="190"/>
      <c r="AS478" s="190"/>
      <c r="AT478" s="190"/>
      <c r="AU478" s="191"/>
      <c r="AV478" s="191"/>
      <c r="AW478" s="190"/>
      <c r="AX478" s="190"/>
      <c r="AY478" s="190"/>
      <c r="AZ478" s="190"/>
      <c r="BA478" s="190"/>
      <c r="BB478" s="190"/>
      <c r="BC478" s="190"/>
      <c r="BD478" s="190"/>
      <c r="BE478" s="190"/>
    </row>
    <row r="479">
      <c r="AR479" s="190"/>
      <c r="AS479" s="190"/>
      <c r="AT479" s="190"/>
      <c r="AU479" s="191"/>
      <c r="AV479" s="191"/>
      <c r="AW479" s="190"/>
      <c r="AX479" s="190"/>
      <c r="AY479" s="190"/>
      <c r="AZ479" s="190"/>
      <c r="BA479" s="190"/>
      <c r="BB479" s="190"/>
      <c r="BC479" s="190"/>
      <c r="BD479" s="190"/>
      <c r="BE479" s="190"/>
    </row>
    <row r="480">
      <c r="AR480" s="190"/>
      <c r="AS480" s="190"/>
      <c r="AT480" s="190"/>
      <c r="AU480" s="191"/>
      <c r="AV480" s="191"/>
      <c r="AW480" s="190"/>
      <c r="AX480" s="190"/>
      <c r="AY480" s="190"/>
      <c r="AZ480" s="190"/>
      <c r="BA480" s="190"/>
      <c r="BB480" s="190"/>
      <c r="BC480" s="190"/>
      <c r="BD480" s="190"/>
      <c r="BE480" s="190"/>
    </row>
    <row r="481">
      <c r="AR481" s="190"/>
      <c r="AS481" s="190"/>
      <c r="AT481" s="190"/>
      <c r="AU481" s="191"/>
      <c r="AV481" s="191"/>
      <c r="AW481" s="190"/>
      <c r="AX481" s="190"/>
      <c r="AY481" s="190"/>
      <c r="AZ481" s="190"/>
      <c r="BA481" s="190"/>
      <c r="BB481" s="190"/>
      <c r="BC481" s="190"/>
      <c r="BD481" s="190"/>
      <c r="BE481" s="190"/>
    </row>
    <row r="482">
      <c r="AR482" s="190"/>
      <c r="AS482" s="190"/>
      <c r="AT482" s="190"/>
      <c r="AU482" s="191"/>
      <c r="AV482" s="191"/>
      <c r="AW482" s="190"/>
      <c r="AX482" s="190"/>
      <c r="AY482" s="190"/>
      <c r="AZ482" s="190"/>
      <c r="BA482" s="190"/>
      <c r="BB482" s="190"/>
      <c r="BC482" s="190"/>
      <c r="BD482" s="190"/>
      <c r="BE482" s="190"/>
    </row>
    <row r="483">
      <c r="AR483" s="190"/>
      <c r="AS483" s="190"/>
      <c r="AT483" s="190"/>
      <c r="AU483" s="191"/>
      <c r="AV483" s="191"/>
      <c r="AW483" s="190"/>
      <c r="AX483" s="190"/>
      <c r="AY483" s="190"/>
      <c r="AZ483" s="190"/>
      <c r="BA483" s="190"/>
      <c r="BB483" s="190"/>
      <c r="BC483" s="190"/>
      <c r="BD483" s="190"/>
      <c r="BE483" s="190"/>
    </row>
    <row r="484">
      <c r="AR484" s="190"/>
      <c r="AS484" s="190"/>
      <c r="AT484" s="190"/>
      <c r="AU484" s="191"/>
      <c r="AV484" s="191"/>
      <c r="AW484" s="190"/>
      <c r="AX484" s="190"/>
      <c r="AY484" s="190"/>
      <c r="AZ484" s="190"/>
      <c r="BA484" s="190"/>
      <c r="BB484" s="190"/>
      <c r="BC484" s="190"/>
      <c r="BD484" s="190"/>
      <c r="BE484" s="190"/>
    </row>
    <row r="485">
      <c r="AR485" s="190"/>
      <c r="AS485" s="190"/>
      <c r="AT485" s="190"/>
      <c r="AU485" s="191"/>
      <c r="AV485" s="191"/>
      <c r="AW485" s="190"/>
      <c r="AX485" s="190"/>
      <c r="AY485" s="190"/>
      <c r="AZ485" s="190"/>
      <c r="BA485" s="190"/>
      <c r="BB485" s="190"/>
      <c r="BC485" s="190"/>
      <c r="BD485" s="190"/>
      <c r="BE485" s="190"/>
    </row>
    <row r="486">
      <c r="AR486" s="190"/>
      <c r="AS486" s="190"/>
      <c r="AT486" s="190"/>
      <c r="AU486" s="191"/>
      <c r="AV486" s="191"/>
      <c r="AW486" s="190"/>
      <c r="AX486" s="190"/>
      <c r="AY486" s="190"/>
      <c r="AZ486" s="190"/>
      <c r="BA486" s="190"/>
      <c r="BB486" s="190"/>
      <c r="BC486" s="190"/>
      <c r="BD486" s="190"/>
      <c r="BE486" s="190"/>
    </row>
    <row r="487">
      <c r="AR487" s="190"/>
      <c r="AS487" s="190"/>
      <c r="AT487" s="190"/>
      <c r="AU487" s="191"/>
      <c r="AV487" s="191"/>
      <c r="AW487" s="190"/>
      <c r="AX487" s="190"/>
      <c r="AY487" s="190"/>
      <c r="AZ487" s="190"/>
      <c r="BA487" s="190"/>
      <c r="BB487" s="190"/>
      <c r="BC487" s="190"/>
      <c r="BD487" s="190"/>
      <c r="BE487" s="190"/>
    </row>
    <row r="488">
      <c r="AR488" s="190"/>
      <c r="AS488" s="190"/>
      <c r="AT488" s="190"/>
      <c r="AU488" s="191"/>
      <c r="AV488" s="191"/>
      <c r="AW488" s="190"/>
      <c r="AX488" s="190"/>
      <c r="AY488" s="190"/>
      <c r="AZ488" s="190"/>
      <c r="BA488" s="190"/>
      <c r="BB488" s="190"/>
      <c r="BC488" s="190"/>
      <c r="BD488" s="190"/>
      <c r="BE488" s="190"/>
    </row>
    <row r="489">
      <c r="AR489" s="190"/>
      <c r="AS489" s="190"/>
      <c r="AT489" s="190"/>
      <c r="AU489" s="191"/>
      <c r="AV489" s="191"/>
      <c r="AW489" s="190"/>
      <c r="AX489" s="190"/>
      <c r="AY489" s="190"/>
      <c r="AZ489" s="190"/>
      <c r="BA489" s="190"/>
      <c r="BB489" s="190"/>
      <c r="BC489" s="190"/>
      <c r="BD489" s="190"/>
      <c r="BE489" s="190"/>
    </row>
    <row r="490">
      <c r="AR490" s="190"/>
      <c r="AS490" s="190"/>
      <c r="AT490" s="190"/>
      <c r="AU490" s="191"/>
      <c r="AV490" s="191"/>
      <c r="AW490" s="190"/>
      <c r="AX490" s="190"/>
      <c r="AY490" s="190"/>
      <c r="AZ490" s="190"/>
      <c r="BA490" s="190"/>
      <c r="BB490" s="190"/>
      <c r="BC490" s="190"/>
      <c r="BD490" s="190"/>
      <c r="BE490" s="190"/>
    </row>
    <row r="491">
      <c r="AR491" s="190"/>
      <c r="AS491" s="190"/>
      <c r="AT491" s="190"/>
      <c r="AU491" s="191"/>
      <c r="AV491" s="191"/>
      <c r="AW491" s="190"/>
      <c r="AX491" s="190"/>
      <c r="AY491" s="190"/>
      <c r="AZ491" s="190"/>
      <c r="BA491" s="190"/>
      <c r="BB491" s="190"/>
      <c r="BC491" s="190"/>
      <c r="BD491" s="190"/>
      <c r="BE491" s="190"/>
    </row>
    <row r="492">
      <c r="AR492" s="190"/>
      <c r="AS492" s="190"/>
      <c r="AT492" s="190"/>
      <c r="AU492" s="191"/>
      <c r="AV492" s="191"/>
      <c r="AW492" s="190"/>
      <c r="AX492" s="190"/>
      <c r="AY492" s="190"/>
      <c r="AZ492" s="190"/>
      <c r="BA492" s="190"/>
      <c r="BB492" s="190"/>
      <c r="BC492" s="190"/>
      <c r="BD492" s="190"/>
      <c r="BE492" s="190"/>
    </row>
    <row r="493">
      <c r="AR493" s="190"/>
      <c r="AS493" s="190"/>
      <c r="AT493" s="190"/>
      <c r="AU493" s="191"/>
      <c r="AV493" s="191"/>
      <c r="AW493" s="190"/>
      <c r="AX493" s="190"/>
      <c r="AY493" s="190"/>
      <c r="AZ493" s="190"/>
      <c r="BA493" s="190"/>
      <c r="BB493" s="190"/>
      <c r="BC493" s="190"/>
      <c r="BD493" s="190"/>
      <c r="BE493" s="190"/>
    </row>
    <row r="494">
      <c r="AR494" s="190"/>
      <c r="AS494" s="190"/>
      <c r="AT494" s="190"/>
      <c r="AU494" s="191"/>
      <c r="AV494" s="191"/>
      <c r="AW494" s="190"/>
      <c r="AX494" s="190"/>
      <c r="AY494" s="190"/>
      <c r="AZ494" s="190"/>
      <c r="BA494" s="190"/>
      <c r="BB494" s="190"/>
      <c r="BC494" s="190"/>
      <c r="BD494" s="190"/>
      <c r="BE494" s="190"/>
    </row>
    <row r="495">
      <c r="AR495" s="190"/>
      <c r="AS495" s="190"/>
      <c r="AT495" s="190"/>
      <c r="AU495" s="191"/>
      <c r="AV495" s="191"/>
      <c r="AW495" s="190"/>
      <c r="AX495" s="190"/>
      <c r="AY495" s="190"/>
      <c r="AZ495" s="190"/>
      <c r="BA495" s="190"/>
      <c r="BB495" s="190"/>
      <c r="BC495" s="190"/>
      <c r="BD495" s="190"/>
      <c r="BE495" s="190"/>
    </row>
    <row r="496">
      <c r="AR496" s="190"/>
      <c r="AS496" s="190"/>
      <c r="AT496" s="190"/>
      <c r="AU496" s="191"/>
      <c r="AV496" s="191"/>
      <c r="AW496" s="190"/>
      <c r="AX496" s="190"/>
      <c r="AY496" s="190"/>
      <c r="AZ496" s="190"/>
      <c r="BA496" s="190"/>
      <c r="BB496" s="190"/>
      <c r="BC496" s="190"/>
      <c r="BD496" s="190"/>
      <c r="BE496" s="190"/>
    </row>
    <row r="497">
      <c r="AR497" s="190"/>
      <c r="AS497" s="190"/>
      <c r="AT497" s="190"/>
      <c r="AU497" s="191"/>
      <c r="AV497" s="191"/>
      <c r="AW497" s="190"/>
      <c r="AX497" s="190"/>
      <c r="AY497" s="190"/>
      <c r="AZ497" s="190"/>
      <c r="BA497" s="190"/>
      <c r="BB497" s="190"/>
      <c r="BC497" s="190"/>
      <c r="BD497" s="190"/>
      <c r="BE497" s="190"/>
    </row>
    <row r="498">
      <c r="AR498" s="190"/>
      <c r="AS498" s="190"/>
      <c r="AT498" s="190"/>
      <c r="AU498" s="191"/>
      <c r="AV498" s="191"/>
      <c r="AW498" s="190"/>
      <c r="AX498" s="190"/>
      <c r="AY498" s="190"/>
      <c r="AZ498" s="190"/>
      <c r="BA498" s="190"/>
      <c r="BB498" s="190"/>
      <c r="BC498" s="190"/>
      <c r="BD498" s="190"/>
      <c r="BE498" s="190"/>
    </row>
    <row r="499">
      <c r="AR499" s="190"/>
      <c r="AS499" s="190"/>
      <c r="AT499" s="190"/>
      <c r="AU499" s="191"/>
      <c r="AV499" s="191"/>
      <c r="AW499" s="190"/>
      <c r="AX499" s="190"/>
      <c r="AY499" s="190"/>
      <c r="AZ499" s="190"/>
      <c r="BA499" s="190"/>
      <c r="BB499" s="190"/>
      <c r="BC499" s="190"/>
      <c r="BD499" s="190"/>
      <c r="BE499" s="190"/>
    </row>
    <row r="500">
      <c r="AR500" s="190"/>
      <c r="AS500" s="190"/>
      <c r="AT500" s="190"/>
      <c r="AU500" s="191"/>
      <c r="AV500" s="191"/>
      <c r="AW500" s="190"/>
      <c r="AX500" s="190"/>
      <c r="AY500" s="190"/>
      <c r="AZ500" s="190"/>
      <c r="BA500" s="190"/>
      <c r="BB500" s="190"/>
      <c r="BC500" s="190"/>
      <c r="BD500" s="190"/>
      <c r="BE500" s="190"/>
    </row>
    <row r="501">
      <c r="AR501" s="190"/>
      <c r="AS501" s="190"/>
      <c r="AT501" s="190"/>
      <c r="AU501" s="191"/>
      <c r="AV501" s="191"/>
      <c r="AW501" s="190"/>
      <c r="AX501" s="190"/>
      <c r="AY501" s="190"/>
      <c r="AZ501" s="190"/>
      <c r="BA501" s="190"/>
      <c r="BB501" s="190"/>
      <c r="BC501" s="190"/>
      <c r="BD501" s="190"/>
      <c r="BE501" s="190"/>
    </row>
    <row r="502">
      <c r="AR502" s="190"/>
      <c r="AS502" s="190"/>
      <c r="AT502" s="190"/>
      <c r="AU502" s="191"/>
      <c r="AV502" s="191"/>
      <c r="AW502" s="190"/>
      <c r="AX502" s="190"/>
      <c r="AY502" s="190"/>
      <c r="AZ502" s="190"/>
      <c r="BA502" s="190"/>
      <c r="BB502" s="190"/>
      <c r="BC502" s="190"/>
      <c r="BD502" s="190"/>
      <c r="BE502" s="190"/>
    </row>
    <row r="503">
      <c r="AR503" s="190"/>
      <c r="AS503" s="190"/>
      <c r="AT503" s="190"/>
      <c r="AU503" s="191"/>
      <c r="AV503" s="191"/>
      <c r="AW503" s="190"/>
      <c r="AX503" s="190"/>
      <c r="AY503" s="190"/>
      <c r="AZ503" s="190"/>
      <c r="BA503" s="190"/>
      <c r="BB503" s="190"/>
      <c r="BC503" s="190"/>
      <c r="BD503" s="190"/>
      <c r="BE503" s="190"/>
    </row>
    <row r="504">
      <c r="AR504" s="190"/>
      <c r="AS504" s="190"/>
      <c r="AT504" s="190"/>
      <c r="AU504" s="191"/>
      <c r="AV504" s="191"/>
      <c r="AW504" s="190"/>
      <c r="AX504" s="190"/>
      <c r="AY504" s="190"/>
      <c r="AZ504" s="190"/>
      <c r="BA504" s="190"/>
      <c r="BB504" s="190"/>
      <c r="BC504" s="190"/>
      <c r="BD504" s="190"/>
      <c r="BE504" s="190"/>
    </row>
    <row r="505">
      <c r="AR505" s="190"/>
      <c r="AS505" s="190"/>
      <c r="AT505" s="190"/>
      <c r="AU505" s="191"/>
      <c r="AV505" s="191"/>
      <c r="AW505" s="190"/>
      <c r="AX505" s="190"/>
      <c r="AY505" s="190"/>
      <c r="AZ505" s="190"/>
      <c r="BA505" s="190"/>
      <c r="BB505" s="190"/>
      <c r="BC505" s="190"/>
      <c r="BD505" s="190"/>
      <c r="BE505" s="190"/>
    </row>
    <row r="506">
      <c r="AR506" s="190"/>
      <c r="AS506" s="190"/>
      <c r="AT506" s="190"/>
      <c r="AU506" s="191"/>
      <c r="AV506" s="191"/>
      <c r="AW506" s="190"/>
      <c r="AX506" s="190"/>
      <c r="AY506" s="190"/>
      <c r="AZ506" s="190"/>
      <c r="BA506" s="190"/>
      <c r="BB506" s="190"/>
      <c r="BC506" s="190"/>
      <c r="BD506" s="190"/>
      <c r="BE506" s="190"/>
    </row>
    <row r="507">
      <c r="AR507" s="190"/>
      <c r="AS507" s="190"/>
      <c r="AT507" s="190"/>
      <c r="AU507" s="191"/>
      <c r="AV507" s="191"/>
      <c r="AW507" s="190"/>
      <c r="AX507" s="190"/>
      <c r="AY507" s="190"/>
      <c r="AZ507" s="190"/>
      <c r="BA507" s="190"/>
      <c r="BB507" s="190"/>
      <c r="BC507" s="190"/>
      <c r="BD507" s="190"/>
      <c r="BE507" s="190"/>
    </row>
    <row r="508">
      <c r="AR508" s="190"/>
      <c r="AS508" s="190"/>
      <c r="AT508" s="190"/>
      <c r="AU508" s="191"/>
      <c r="AV508" s="191"/>
      <c r="AW508" s="190"/>
      <c r="AX508" s="190"/>
      <c r="AY508" s="190"/>
      <c r="AZ508" s="190"/>
      <c r="BA508" s="190"/>
      <c r="BB508" s="190"/>
      <c r="BC508" s="190"/>
      <c r="BD508" s="190"/>
      <c r="BE508" s="190"/>
    </row>
    <row r="509">
      <c r="AR509" s="190"/>
      <c r="AS509" s="190"/>
      <c r="AT509" s="190"/>
      <c r="AU509" s="191"/>
      <c r="AV509" s="191"/>
      <c r="AW509" s="190"/>
      <c r="AX509" s="190"/>
      <c r="AY509" s="190"/>
      <c r="AZ509" s="190"/>
      <c r="BA509" s="190"/>
      <c r="BB509" s="190"/>
      <c r="BC509" s="190"/>
      <c r="BD509" s="190"/>
      <c r="BE509" s="190"/>
    </row>
    <row r="510">
      <c r="AR510" s="190"/>
      <c r="AS510" s="190"/>
      <c r="AT510" s="190"/>
      <c r="AU510" s="191"/>
      <c r="AV510" s="191"/>
      <c r="AW510" s="190"/>
      <c r="AX510" s="190"/>
      <c r="AY510" s="190"/>
      <c r="AZ510" s="190"/>
      <c r="BA510" s="190"/>
      <c r="BB510" s="190"/>
      <c r="BC510" s="190"/>
      <c r="BD510" s="190"/>
      <c r="BE510" s="190"/>
    </row>
    <row r="511">
      <c r="AR511" s="190"/>
      <c r="AS511" s="190"/>
      <c r="AT511" s="190"/>
      <c r="AU511" s="191"/>
      <c r="AV511" s="191"/>
      <c r="AW511" s="190"/>
      <c r="AX511" s="190"/>
      <c r="AY511" s="190"/>
      <c r="AZ511" s="190"/>
      <c r="BA511" s="190"/>
      <c r="BB511" s="190"/>
      <c r="BC511" s="190"/>
      <c r="BD511" s="190"/>
      <c r="BE511" s="190"/>
    </row>
    <row r="512">
      <c r="AR512" s="190"/>
      <c r="AS512" s="190"/>
      <c r="AT512" s="190"/>
      <c r="AU512" s="191"/>
      <c r="AV512" s="191"/>
      <c r="AW512" s="190"/>
      <c r="AX512" s="190"/>
      <c r="AY512" s="190"/>
      <c r="AZ512" s="190"/>
      <c r="BA512" s="190"/>
      <c r="BB512" s="190"/>
      <c r="BC512" s="190"/>
      <c r="BD512" s="190"/>
      <c r="BE512" s="190"/>
    </row>
    <row r="513">
      <c r="AR513" s="190"/>
      <c r="AS513" s="190"/>
      <c r="AT513" s="190"/>
      <c r="AU513" s="191"/>
      <c r="AV513" s="191"/>
      <c r="AW513" s="190"/>
      <c r="AX513" s="190"/>
      <c r="AY513" s="190"/>
      <c r="AZ513" s="190"/>
      <c r="BA513" s="190"/>
      <c r="BB513" s="190"/>
      <c r="BC513" s="190"/>
      <c r="BD513" s="190"/>
      <c r="BE513" s="190"/>
    </row>
    <row r="514">
      <c r="AR514" s="190"/>
      <c r="AS514" s="190"/>
      <c r="AT514" s="190"/>
      <c r="AU514" s="191"/>
      <c r="AV514" s="191"/>
      <c r="AW514" s="190"/>
      <c r="AX514" s="190"/>
      <c r="AY514" s="190"/>
      <c r="AZ514" s="190"/>
      <c r="BA514" s="190"/>
      <c r="BB514" s="190"/>
      <c r="BC514" s="190"/>
      <c r="BD514" s="190"/>
      <c r="BE514" s="190"/>
    </row>
    <row r="515">
      <c r="AR515" s="190"/>
      <c r="AS515" s="190"/>
      <c r="AT515" s="190"/>
      <c r="AU515" s="191"/>
      <c r="AV515" s="191"/>
      <c r="AW515" s="190"/>
      <c r="AX515" s="190"/>
      <c r="AY515" s="190"/>
      <c r="AZ515" s="190"/>
      <c r="BA515" s="190"/>
      <c r="BB515" s="190"/>
      <c r="BC515" s="190"/>
      <c r="BD515" s="190"/>
      <c r="BE515" s="190"/>
    </row>
    <row r="516">
      <c r="AR516" s="190"/>
      <c r="AS516" s="190"/>
      <c r="AT516" s="190"/>
      <c r="AU516" s="191"/>
      <c r="AV516" s="191"/>
      <c r="AW516" s="190"/>
      <c r="AX516" s="190"/>
      <c r="AY516" s="190"/>
      <c r="AZ516" s="190"/>
      <c r="BA516" s="190"/>
      <c r="BB516" s="190"/>
      <c r="BC516" s="190"/>
      <c r="BD516" s="190"/>
      <c r="BE516" s="190"/>
    </row>
    <row r="517">
      <c r="AR517" s="190"/>
      <c r="AS517" s="190"/>
      <c r="AT517" s="190"/>
      <c r="AU517" s="191"/>
      <c r="AV517" s="191"/>
      <c r="AW517" s="190"/>
      <c r="AX517" s="190"/>
      <c r="AY517" s="190"/>
      <c r="AZ517" s="190"/>
      <c r="BA517" s="190"/>
      <c r="BB517" s="190"/>
      <c r="BC517" s="190"/>
      <c r="BD517" s="190"/>
      <c r="BE517" s="190"/>
    </row>
    <row r="518">
      <c r="AR518" s="190"/>
      <c r="AS518" s="190"/>
      <c r="AT518" s="190"/>
      <c r="AU518" s="191"/>
      <c r="AV518" s="191"/>
      <c r="AW518" s="190"/>
      <c r="AX518" s="190"/>
      <c r="AY518" s="190"/>
      <c r="AZ518" s="190"/>
      <c r="BA518" s="190"/>
      <c r="BB518" s="190"/>
      <c r="BC518" s="190"/>
      <c r="BD518" s="190"/>
      <c r="BE518" s="190"/>
    </row>
    <row r="519">
      <c r="AR519" s="190"/>
      <c r="AS519" s="190"/>
      <c r="AT519" s="190"/>
      <c r="AU519" s="191"/>
      <c r="AV519" s="191"/>
      <c r="AW519" s="190"/>
      <c r="AX519" s="190"/>
      <c r="AY519" s="190"/>
      <c r="AZ519" s="190"/>
      <c r="BA519" s="190"/>
      <c r="BB519" s="190"/>
      <c r="BC519" s="190"/>
      <c r="BD519" s="190"/>
      <c r="BE519" s="190"/>
    </row>
    <row r="520">
      <c r="AR520" s="190"/>
      <c r="AS520" s="190"/>
      <c r="AT520" s="190"/>
      <c r="AU520" s="191"/>
      <c r="AV520" s="191"/>
      <c r="AW520" s="190"/>
      <c r="AX520" s="190"/>
      <c r="AY520" s="190"/>
      <c r="AZ520" s="190"/>
      <c r="BA520" s="190"/>
      <c r="BB520" s="190"/>
      <c r="BC520" s="190"/>
      <c r="BD520" s="190"/>
      <c r="BE520" s="190"/>
    </row>
    <row r="521">
      <c r="AR521" s="190"/>
      <c r="AS521" s="190"/>
      <c r="AT521" s="190"/>
      <c r="AU521" s="191"/>
      <c r="AV521" s="191"/>
      <c r="AW521" s="190"/>
      <c r="AX521" s="190"/>
      <c r="AY521" s="190"/>
      <c r="AZ521" s="190"/>
      <c r="BA521" s="190"/>
      <c r="BB521" s="190"/>
      <c r="BC521" s="190"/>
      <c r="BD521" s="190"/>
      <c r="BE521" s="190"/>
    </row>
    <row r="522">
      <c r="AR522" s="190"/>
      <c r="AS522" s="190"/>
      <c r="AT522" s="190"/>
      <c r="AU522" s="191"/>
      <c r="AV522" s="191"/>
      <c r="AW522" s="190"/>
      <c r="AX522" s="190"/>
      <c r="AY522" s="190"/>
      <c r="AZ522" s="190"/>
      <c r="BA522" s="190"/>
      <c r="BB522" s="190"/>
      <c r="BC522" s="190"/>
      <c r="BD522" s="190"/>
      <c r="BE522" s="190"/>
    </row>
    <row r="523">
      <c r="AR523" s="190"/>
      <c r="AS523" s="190"/>
      <c r="AT523" s="190"/>
      <c r="AU523" s="191"/>
      <c r="AV523" s="191"/>
      <c r="AW523" s="190"/>
      <c r="AX523" s="190"/>
      <c r="AY523" s="190"/>
      <c r="AZ523" s="190"/>
      <c r="BA523" s="190"/>
      <c r="BB523" s="190"/>
      <c r="BC523" s="190"/>
      <c r="BD523" s="190"/>
      <c r="BE523" s="190"/>
    </row>
    <row r="524">
      <c r="AR524" s="190"/>
      <c r="AS524" s="190"/>
      <c r="AT524" s="190"/>
      <c r="AU524" s="191"/>
      <c r="AV524" s="191"/>
      <c r="AW524" s="190"/>
      <c r="AX524" s="190"/>
      <c r="AY524" s="190"/>
      <c r="AZ524" s="190"/>
      <c r="BA524" s="190"/>
      <c r="BB524" s="190"/>
      <c r="BC524" s="190"/>
      <c r="BD524" s="190"/>
      <c r="BE524" s="190"/>
    </row>
    <row r="525">
      <c r="AR525" s="190"/>
      <c r="AS525" s="190"/>
      <c r="AT525" s="190"/>
      <c r="AU525" s="191"/>
      <c r="AV525" s="191"/>
      <c r="AW525" s="190"/>
      <c r="AX525" s="190"/>
      <c r="AY525" s="190"/>
      <c r="AZ525" s="190"/>
      <c r="BA525" s="190"/>
      <c r="BB525" s="190"/>
      <c r="BC525" s="190"/>
      <c r="BD525" s="190"/>
      <c r="BE525" s="190"/>
    </row>
    <row r="526">
      <c r="AR526" s="190"/>
      <c r="AS526" s="190"/>
      <c r="AT526" s="190"/>
      <c r="AU526" s="191"/>
      <c r="AV526" s="191"/>
      <c r="AW526" s="190"/>
      <c r="AX526" s="190"/>
      <c r="AY526" s="190"/>
      <c r="AZ526" s="190"/>
      <c r="BA526" s="190"/>
      <c r="BB526" s="190"/>
      <c r="BC526" s="190"/>
      <c r="BD526" s="190"/>
      <c r="BE526" s="190"/>
    </row>
    <row r="527">
      <c r="AR527" s="190"/>
      <c r="AS527" s="190"/>
      <c r="AT527" s="190"/>
      <c r="AU527" s="191"/>
      <c r="AV527" s="191"/>
      <c r="AW527" s="190"/>
      <c r="AX527" s="190"/>
      <c r="AY527" s="190"/>
      <c r="AZ527" s="190"/>
      <c r="BA527" s="190"/>
      <c r="BB527" s="190"/>
      <c r="BC527" s="190"/>
      <c r="BD527" s="190"/>
      <c r="BE527" s="190"/>
    </row>
    <row r="528">
      <c r="AR528" s="190"/>
      <c r="AS528" s="190"/>
      <c r="AT528" s="190"/>
      <c r="AU528" s="191"/>
      <c r="AV528" s="191"/>
      <c r="AW528" s="190"/>
      <c r="AX528" s="190"/>
      <c r="AY528" s="190"/>
      <c r="AZ528" s="190"/>
      <c r="BA528" s="190"/>
      <c r="BB528" s="190"/>
      <c r="BC528" s="190"/>
      <c r="BD528" s="190"/>
      <c r="BE528" s="190"/>
    </row>
    <row r="529">
      <c r="AR529" s="190"/>
      <c r="AS529" s="190"/>
      <c r="AT529" s="190"/>
      <c r="AU529" s="191"/>
      <c r="AV529" s="191"/>
      <c r="AW529" s="190"/>
      <c r="AX529" s="190"/>
      <c r="AY529" s="190"/>
      <c r="AZ529" s="190"/>
      <c r="BA529" s="190"/>
      <c r="BB529" s="190"/>
      <c r="BC529" s="190"/>
      <c r="BD529" s="190"/>
      <c r="BE529" s="190"/>
    </row>
    <row r="530">
      <c r="AR530" s="190"/>
      <c r="AS530" s="190"/>
      <c r="AT530" s="190"/>
      <c r="AU530" s="191"/>
      <c r="AV530" s="191"/>
      <c r="AW530" s="190"/>
      <c r="AX530" s="190"/>
      <c r="AY530" s="190"/>
      <c r="AZ530" s="190"/>
      <c r="BA530" s="190"/>
      <c r="BB530" s="190"/>
      <c r="BC530" s="190"/>
      <c r="BD530" s="190"/>
      <c r="BE530" s="190"/>
    </row>
    <row r="531">
      <c r="AR531" s="190"/>
      <c r="AS531" s="190"/>
      <c r="AT531" s="190"/>
      <c r="AU531" s="191"/>
      <c r="AV531" s="191"/>
      <c r="AW531" s="190"/>
      <c r="AX531" s="190"/>
      <c r="AY531" s="190"/>
      <c r="AZ531" s="190"/>
      <c r="BA531" s="190"/>
      <c r="BB531" s="190"/>
      <c r="BC531" s="190"/>
      <c r="BD531" s="190"/>
      <c r="BE531" s="190"/>
    </row>
    <row r="532">
      <c r="AR532" s="190"/>
      <c r="AS532" s="190"/>
      <c r="AT532" s="190"/>
      <c r="AU532" s="191"/>
      <c r="AV532" s="191"/>
      <c r="AW532" s="190"/>
      <c r="AX532" s="190"/>
      <c r="AY532" s="190"/>
      <c r="AZ532" s="190"/>
      <c r="BA532" s="190"/>
      <c r="BB532" s="190"/>
      <c r="BC532" s="190"/>
      <c r="BD532" s="190"/>
      <c r="BE532" s="190"/>
    </row>
    <row r="533">
      <c r="AR533" s="190"/>
      <c r="AS533" s="190"/>
      <c r="AT533" s="190"/>
      <c r="AU533" s="191"/>
      <c r="AV533" s="191"/>
      <c r="AW533" s="190"/>
      <c r="AX533" s="190"/>
      <c r="AY533" s="190"/>
      <c r="AZ533" s="190"/>
      <c r="BA533" s="190"/>
      <c r="BB533" s="190"/>
      <c r="BC533" s="190"/>
      <c r="BD533" s="190"/>
      <c r="BE533" s="190"/>
    </row>
    <row r="534">
      <c r="AR534" s="190"/>
      <c r="AS534" s="190"/>
      <c r="AT534" s="190"/>
      <c r="AU534" s="191"/>
      <c r="AV534" s="191"/>
      <c r="AW534" s="190"/>
      <c r="AX534" s="190"/>
      <c r="AY534" s="190"/>
      <c r="AZ534" s="190"/>
      <c r="BA534" s="190"/>
      <c r="BB534" s="190"/>
      <c r="BC534" s="190"/>
      <c r="BD534" s="190"/>
      <c r="BE534" s="190"/>
    </row>
    <row r="535">
      <c r="AR535" s="190"/>
      <c r="AS535" s="190"/>
      <c r="AT535" s="190"/>
      <c r="AU535" s="191"/>
      <c r="AV535" s="191"/>
      <c r="AW535" s="190"/>
      <c r="AX535" s="190"/>
      <c r="AY535" s="190"/>
      <c r="AZ535" s="190"/>
      <c r="BA535" s="190"/>
      <c r="BB535" s="190"/>
      <c r="BC535" s="190"/>
      <c r="BD535" s="190"/>
      <c r="BE535" s="190"/>
    </row>
    <row r="536">
      <c r="AR536" s="190"/>
      <c r="AS536" s="190"/>
      <c r="AT536" s="190"/>
      <c r="AU536" s="191"/>
      <c r="AV536" s="191"/>
      <c r="AW536" s="190"/>
      <c r="AX536" s="190"/>
      <c r="AY536" s="190"/>
      <c r="AZ536" s="190"/>
      <c r="BA536" s="190"/>
      <c r="BB536" s="190"/>
      <c r="BC536" s="190"/>
      <c r="BD536" s="190"/>
      <c r="BE536" s="190"/>
    </row>
    <row r="537">
      <c r="AR537" s="190"/>
      <c r="AS537" s="190"/>
      <c r="AT537" s="190"/>
      <c r="AU537" s="191"/>
      <c r="AV537" s="191"/>
      <c r="AW537" s="190"/>
      <c r="AX537" s="190"/>
      <c r="AY537" s="190"/>
      <c r="AZ537" s="190"/>
      <c r="BA537" s="190"/>
      <c r="BB537" s="190"/>
      <c r="BC537" s="190"/>
      <c r="BD537" s="190"/>
      <c r="BE537" s="190"/>
    </row>
    <row r="538">
      <c r="AR538" s="190"/>
      <c r="AS538" s="190"/>
      <c r="AT538" s="190"/>
      <c r="AU538" s="191"/>
      <c r="AV538" s="191"/>
      <c r="AW538" s="190"/>
      <c r="AX538" s="190"/>
      <c r="AY538" s="190"/>
      <c r="AZ538" s="190"/>
      <c r="BA538" s="190"/>
      <c r="BB538" s="190"/>
      <c r="BC538" s="190"/>
      <c r="BD538" s="190"/>
      <c r="BE538" s="190"/>
    </row>
    <row r="539">
      <c r="AR539" s="190"/>
      <c r="AS539" s="190"/>
      <c r="AT539" s="190"/>
      <c r="AU539" s="191"/>
      <c r="AV539" s="191"/>
      <c r="AW539" s="190"/>
      <c r="AX539" s="190"/>
      <c r="AY539" s="190"/>
      <c r="AZ539" s="190"/>
      <c r="BA539" s="190"/>
      <c r="BB539" s="190"/>
      <c r="BC539" s="190"/>
      <c r="BD539" s="190"/>
      <c r="BE539" s="190"/>
    </row>
    <row r="540">
      <c r="AR540" s="190"/>
      <c r="AS540" s="190"/>
      <c r="AT540" s="190"/>
      <c r="AU540" s="191"/>
      <c r="AV540" s="191"/>
      <c r="AW540" s="190"/>
      <c r="AX540" s="190"/>
      <c r="AY540" s="190"/>
      <c r="AZ540" s="190"/>
      <c r="BA540" s="190"/>
      <c r="BB540" s="190"/>
      <c r="BC540" s="190"/>
      <c r="BD540" s="190"/>
      <c r="BE540" s="190"/>
    </row>
    <row r="541">
      <c r="AR541" s="190"/>
      <c r="AS541" s="190"/>
      <c r="AT541" s="190"/>
      <c r="AU541" s="191"/>
      <c r="AV541" s="191"/>
      <c r="AW541" s="190"/>
      <c r="AX541" s="190"/>
      <c r="AY541" s="190"/>
      <c r="AZ541" s="190"/>
      <c r="BA541" s="190"/>
      <c r="BB541" s="190"/>
      <c r="BC541" s="190"/>
      <c r="BD541" s="190"/>
      <c r="BE541" s="190"/>
    </row>
    <row r="542">
      <c r="AR542" s="190"/>
      <c r="AS542" s="190"/>
      <c r="AT542" s="190"/>
      <c r="AU542" s="191"/>
      <c r="AV542" s="191"/>
      <c r="AW542" s="190"/>
      <c r="AX542" s="190"/>
      <c r="AY542" s="190"/>
      <c r="AZ542" s="190"/>
      <c r="BA542" s="190"/>
      <c r="BB542" s="190"/>
      <c r="BC542" s="190"/>
      <c r="BD542" s="190"/>
      <c r="BE542" s="190"/>
    </row>
    <row r="543">
      <c r="AR543" s="190"/>
      <c r="AS543" s="190"/>
      <c r="AT543" s="190"/>
      <c r="AU543" s="191"/>
      <c r="AV543" s="191"/>
      <c r="AW543" s="190"/>
      <c r="AX543" s="190"/>
      <c r="AY543" s="190"/>
      <c r="AZ543" s="190"/>
      <c r="BA543" s="190"/>
      <c r="BB543" s="190"/>
      <c r="BC543" s="190"/>
      <c r="BD543" s="190"/>
      <c r="BE543" s="190"/>
    </row>
    <row r="544">
      <c r="AR544" s="190"/>
      <c r="AS544" s="190"/>
      <c r="AT544" s="190"/>
      <c r="AU544" s="191"/>
      <c r="AV544" s="191"/>
      <c r="AW544" s="190"/>
      <c r="AX544" s="190"/>
      <c r="AY544" s="190"/>
      <c r="AZ544" s="190"/>
      <c r="BA544" s="190"/>
      <c r="BB544" s="190"/>
      <c r="BC544" s="190"/>
      <c r="BD544" s="190"/>
      <c r="BE544" s="190"/>
    </row>
    <row r="545">
      <c r="AR545" s="190"/>
      <c r="AS545" s="190"/>
      <c r="AT545" s="190"/>
      <c r="AU545" s="191"/>
      <c r="AV545" s="191"/>
      <c r="AW545" s="190"/>
      <c r="AX545" s="190"/>
      <c r="AY545" s="190"/>
      <c r="AZ545" s="190"/>
      <c r="BA545" s="190"/>
      <c r="BB545" s="190"/>
      <c r="BC545" s="190"/>
      <c r="BD545" s="190"/>
      <c r="BE545" s="190"/>
    </row>
    <row r="546">
      <c r="AR546" s="190"/>
      <c r="AS546" s="190"/>
      <c r="AT546" s="190"/>
      <c r="AU546" s="191"/>
      <c r="AV546" s="191"/>
      <c r="AW546" s="190"/>
      <c r="AX546" s="190"/>
      <c r="AY546" s="190"/>
      <c r="AZ546" s="190"/>
      <c r="BA546" s="190"/>
      <c r="BB546" s="190"/>
      <c r="BC546" s="190"/>
      <c r="BD546" s="190"/>
      <c r="BE546" s="190"/>
    </row>
    <row r="547">
      <c r="AR547" s="190"/>
      <c r="AS547" s="190"/>
      <c r="AT547" s="190"/>
      <c r="AU547" s="191"/>
      <c r="AV547" s="191"/>
      <c r="AW547" s="190"/>
      <c r="AX547" s="190"/>
      <c r="AY547" s="190"/>
      <c r="AZ547" s="190"/>
      <c r="BA547" s="190"/>
      <c r="BB547" s="190"/>
      <c r="BC547" s="190"/>
      <c r="BD547" s="190"/>
      <c r="BE547" s="190"/>
    </row>
    <row r="548">
      <c r="AR548" s="190"/>
      <c r="AS548" s="190"/>
      <c r="AT548" s="190"/>
      <c r="AU548" s="191"/>
      <c r="AV548" s="191"/>
      <c r="AW548" s="190"/>
      <c r="AX548" s="190"/>
      <c r="AY548" s="190"/>
      <c r="AZ548" s="190"/>
      <c r="BA548" s="190"/>
      <c r="BB548" s="190"/>
      <c r="BC548" s="190"/>
      <c r="BD548" s="190"/>
      <c r="BE548" s="190"/>
    </row>
    <row r="549">
      <c r="AR549" s="190"/>
      <c r="AS549" s="190"/>
      <c r="AT549" s="190"/>
      <c r="AU549" s="191"/>
      <c r="AV549" s="191"/>
      <c r="AW549" s="190"/>
      <c r="AX549" s="190"/>
      <c r="AY549" s="190"/>
      <c r="AZ549" s="190"/>
      <c r="BA549" s="190"/>
      <c r="BB549" s="190"/>
      <c r="BC549" s="190"/>
      <c r="BD549" s="190"/>
      <c r="BE549" s="190"/>
    </row>
    <row r="550">
      <c r="AR550" s="190"/>
      <c r="AS550" s="190"/>
      <c r="AT550" s="190"/>
      <c r="AU550" s="191"/>
      <c r="AV550" s="191"/>
      <c r="AW550" s="190"/>
      <c r="AX550" s="190"/>
      <c r="AY550" s="190"/>
      <c r="AZ550" s="190"/>
      <c r="BA550" s="190"/>
      <c r="BB550" s="190"/>
      <c r="BC550" s="190"/>
      <c r="BD550" s="190"/>
      <c r="BE550" s="190"/>
    </row>
    <row r="551">
      <c r="AR551" s="190"/>
      <c r="AS551" s="190"/>
      <c r="AT551" s="190"/>
      <c r="AU551" s="191"/>
      <c r="AV551" s="191"/>
      <c r="AW551" s="190"/>
      <c r="AX551" s="190"/>
      <c r="AY551" s="190"/>
      <c r="AZ551" s="190"/>
      <c r="BA551" s="190"/>
      <c r="BB551" s="190"/>
      <c r="BC551" s="190"/>
      <c r="BD551" s="190"/>
      <c r="BE551" s="190"/>
    </row>
    <row r="552">
      <c r="AR552" s="190"/>
      <c r="AS552" s="190"/>
      <c r="AT552" s="190"/>
      <c r="AU552" s="191"/>
      <c r="AV552" s="191"/>
      <c r="AW552" s="190"/>
      <c r="AX552" s="190"/>
      <c r="AY552" s="190"/>
      <c r="AZ552" s="190"/>
      <c r="BA552" s="190"/>
      <c r="BB552" s="190"/>
      <c r="BC552" s="190"/>
      <c r="BD552" s="190"/>
      <c r="BE552" s="190"/>
    </row>
    <row r="553">
      <c r="AR553" s="190"/>
      <c r="AS553" s="190"/>
      <c r="AT553" s="190"/>
      <c r="AU553" s="191"/>
      <c r="AV553" s="191"/>
      <c r="AW553" s="190"/>
      <c r="AX553" s="190"/>
      <c r="AY553" s="190"/>
      <c r="AZ553" s="190"/>
      <c r="BA553" s="190"/>
      <c r="BB553" s="190"/>
      <c r="BC553" s="190"/>
      <c r="BD553" s="190"/>
      <c r="BE553" s="190"/>
    </row>
    <row r="554">
      <c r="AR554" s="190"/>
      <c r="AS554" s="190"/>
      <c r="AT554" s="190"/>
      <c r="AU554" s="191"/>
      <c r="AV554" s="191"/>
      <c r="AW554" s="190"/>
      <c r="AX554" s="190"/>
      <c r="AY554" s="190"/>
      <c r="AZ554" s="190"/>
      <c r="BA554" s="190"/>
      <c r="BB554" s="190"/>
      <c r="BC554" s="190"/>
      <c r="BD554" s="190"/>
      <c r="BE554" s="190"/>
    </row>
    <row r="555">
      <c r="AR555" s="190"/>
      <c r="AS555" s="190"/>
      <c r="AT555" s="190"/>
      <c r="AU555" s="191"/>
      <c r="AV555" s="191"/>
      <c r="AW555" s="190"/>
      <c r="AX555" s="190"/>
      <c r="AY555" s="190"/>
      <c r="AZ555" s="190"/>
      <c r="BA555" s="190"/>
      <c r="BB555" s="190"/>
      <c r="BC555" s="190"/>
      <c r="BD555" s="190"/>
      <c r="BE555" s="190"/>
    </row>
    <row r="556">
      <c r="AR556" s="190"/>
      <c r="AS556" s="190"/>
      <c r="AT556" s="190"/>
      <c r="AU556" s="191"/>
      <c r="AV556" s="191"/>
      <c r="AW556" s="190"/>
      <c r="AX556" s="190"/>
      <c r="AY556" s="190"/>
      <c r="AZ556" s="190"/>
      <c r="BA556" s="190"/>
      <c r="BB556" s="190"/>
      <c r="BC556" s="190"/>
      <c r="BD556" s="190"/>
      <c r="BE556" s="190"/>
    </row>
    <row r="557">
      <c r="AR557" s="190"/>
      <c r="AS557" s="190"/>
      <c r="AT557" s="190"/>
      <c r="AU557" s="191"/>
      <c r="AV557" s="191"/>
      <c r="AW557" s="190"/>
      <c r="AX557" s="190"/>
      <c r="AY557" s="190"/>
      <c r="AZ557" s="190"/>
      <c r="BA557" s="190"/>
      <c r="BB557" s="190"/>
      <c r="BC557" s="190"/>
      <c r="BD557" s="190"/>
      <c r="BE557" s="190"/>
    </row>
    <row r="558">
      <c r="AR558" s="190"/>
      <c r="AS558" s="190"/>
      <c r="AT558" s="190"/>
      <c r="AU558" s="191"/>
      <c r="AV558" s="191"/>
      <c r="AW558" s="190"/>
      <c r="AX558" s="190"/>
      <c r="AY558" s="190"/>
      <c r="AZ558" s="190"/>
      <c r="BA558" s="190"/>
      <c r="BB558" s="190"/>
      <c r="BC558" s="190"/>
      <c r="BD558" s="190"/>
      <c r="BE558" s="190"/>
    </row>
    <row r="559">
      <c r="AR559" s="190"/>
      <c r="AS559" s="190"/>
      <c r="AT559" s="190"/>
      <c r="AU559" s="191"/>
      <c r="AV559" s="191"/>
      <c r="AW559" s="190"/>
      <c r="AX559" s="190"/>
      <c r="AY559" s="190"/>
      <c r="AZ559" s="190"/>
      <c r="BA559" s="190"/>
      <c r="BB559" s="190"/>
      <c r="BC559" s="190"/>
      <c r="BD559" s="190"/>
      <c r="BE559" s="190"/>
    </row>
    <row r="560">
      <c r="AR560" s="190"/>
      <c r="AS560" s="190"/>
      <c r="AT560" s="190"/>
      <c r="AU560" s="191"/>
      <c r="AV560" s="191"/>
      <c r="AW560" s="190"/>
      <c r="AX560" s="190"/>
      <c r="AY560" s="190"/>
      <c r="AZ560" s="190"/>
      <c r="BA560" s="190"/>
      <c r="BB560" s="190"/>
      <c r="BC560" s="190"/>
      <c r="BD560" s="190"/>
      <c r="BE560" s="190"/>
    </row>
    <row r="561">
      <c r="AR561" s="190"/>
      <c r="AS561" s="190"/>
      <c r="AT561" s="190"/>
      <c r="AU561" s="191"/>
      <c r="AV561" s="191"/>
      <c r="AW561" s="190"/>
      <c r="AX561" s="190"/>
      <c r="AY561" s="190"/>
      <c r="AZ561" s="190"/>
      <c r="BA561" s="190"/>
      <c r="BB561" s="190"/>
      <c r="BC561" s="190"/>
      <c r="BD561" s="190"/>
      <c r="BE561" s="190"/>
    </row>
    <row r="562">
      <c r="AR562" s="190"/>
      <c r="AS562" s="190"/>
      <c r="AT562" s="190"/>
      <c r="AU562" s="191"/>
      <c r="AV562" s="191"/>
      <c r="AW562" s="190"/>
      <c r="AX562" s="190"/>
      <c r="AY562" s="190"/>
      <c r="AZ562" s="190"/>
      <c r="BA562" s="190"/>
      <c r="BB562" s="190"/>
      <c r="BC562" s="190"/>
      <c r="BD562" s="190"/>
      <c r="BE562" s="190"/>
    </row>
    <row r="563">
      <c r="AR563" s="190"/>
      <c r="AS563" s="190"/>
      <c r="AT563" s="190"/>
      <c r="AU563" s="191"/>
      <c r="AV563" s="191"/>
      <c r="AW563" s="190"/>
      <c r="AX563" s="190"/>
      <c r="AY563" s="190"/>
      <c r="AZ563" s="190"/>
      <c r="BA563" s="190"/>
      <c r="BB563" s="190"/>
      <c r="BC563" s="190"/>
      <c r="BD563" s="190"/>
      <c r="BE563" s="190"/>
    </row>
    <row r="564">
      <c r="AR564" s="190"/>
      <c r="AS564" s="190"/>
      <c r="AT564" s="190"/>
      <c r="AU564" s="191"/>
      <c r="AV564" s="191"/>
      <c r="AW564" s="190"/>
      <c r="AX564" s="190"/>
      <c r="AY564" s="190"/>
      <c r="AZ564" s="190"/>
      <c r="BA564" s="190"/>
      <c r="BB564" s="190"/>
      <c r="BC564" s="190"/>
      <c r="BD564" s="190"/>
      <c r="BE564" s="190"/>
    </row>
    <row r="565">
      <c r="AR565" s="190"/>
      <c r="AS565" s="190"/>
      <c r="AT565" s="190"/>
      <c r="AU565" s="191"/>
      <c r="AV565" s="191"/>
      <c r="AW565" s="190"/>
      <c r="AX565" s="190"/>
      <c r="AY565" s="190"/>
      <c r="AZ565" s="190"/>
      <c r="BA565" s="190"/>
      <c r="BB565" s="190"/>
      <c r="BC565" s="190"/>
      <c r="BD565" s="190"/>
      <c r="BE565" s="190"/>
    </row>
    <row r="566">
      <c r="AR566" s="190"/>
      <c r="AS566" s="190"/>
      <c r="AT566" s="190"/>
      <c r="AU566" s="191"/>
      <c r="AV566" s="191"/>
      <c r="AW566" s="190"/>
      <c r="AX566" s="190"/>
      <c r="AY566" s="190"/>
      <c r="AZ566" s="190"/>
      <c r="BA566" s="190"/>
      <c r="BB566" s="190"/>
      <c r="BC566" s="190"/>
      <c r="BD566" s="190"/>
      <c r="BE566" s="190"/>
    </row>
    <row r="567">
      <c r="AR567" s="190"/>
      <c r="AS567" s="190"/>
      <c r="AT567" s="190"/>
      <c r="AU567" s="191"/>
      <c r="AV567" s="191"/>
      <c r="AW567" s="190"/>
      <c r="AX567" s="190"/>
      <c r="AY567" s="190"/>
      <c r="AZ567" s="190"/>
      <c r="BA567" s="190"/>
      <c r="BB567" s="190"/>
      <c r="BC567" s="190"/>
      <c r="BD567" s="190"/>
      <c r="BE567" s="190"/>
    </row>
    <row r="568">
      <c r="AR568" s="190"/>
      <c r="AS568" s="190"/>
      <c r="AT568" s="190"/>
      <c r="AU568" s="191"/>
      <c r="AV568" s="191"/>
      <c r="AW568" s="190"/>
      <c r="AX568" s="190"/>
      <c r="AY568" s="190"/>
      <c r="AZ568" s="190"/>
      <c r="BA568" s="190"/>
      <c r="BB568" s="190"/>
      <c r="BC568" s="190"/>
      <c r="BD568" s="190"/>
      <c r="BE568" s="190"/>
    </row>
    <row r="569">
      <c r="AR569" s="190"/>
      <c r="AS569" s="190"/>
      <c r="AT569" s="190"/>
      <c r="AU569" s="191"/>
      <c r="AV569" s="191"/>
      <c r="AW569" s="190"/>
      <c r="AX569" s="190"/>
      <c r="AY569" s="190"/>
      <c r="AZ569" s="190"/>
      <c r="BA569" s="190"/>
      <c r="BB569" s="190"/>
      <c r="BC569" s="190"/>
      <c r="BD569" s="190"/>
      <c r="BE569" s="190"/>
    </row>
    <row r="570">
      <c r="AR570" s="190"/>
      <c r="AS570" s="190"/>
      <c r="AT570" s="190"/>
      <c r="AU570" s="191"/>
      <c r="AV570" s="191"/>
      <c r="AW570" s="190"/>
      <c r="AX570" s="190"/>
      <c r="AY570" s="190"/>
      <c r="AZ570" s="190"/>
      <c r="BA570" s="190"/>
      <c r="BB570" s="190"/>
      <c r="BC570" s="190"/>
      <c r="BD570" s="190"/>
      <c r="BE570" s="190"/>
    </row>
    <row r="571">
      <c r="AR571" s="190"/>
      <c r="AS571" s="190"/>
      <c r="AT571" s="190"/>
      <c r="AU571" s="191"/>
      <c r="AV571" s="191"/>
      <c r="AW571" s="190"/>
      <c r="AX571" s="190"/>
      <c r="AY571" s="190"/>
      <c r="AZ571" s="190"/>
      <c r="BA571" s="190"/>
      <c r="BB571" s="190"/>
      <c r="BC571" s="190"/>
      <c r="BD571" s="190"/>
      <c r="BE571" s="190"/>
    </row>
    <row r="572">
      <c r="AR572" s="190"/>
      <c r="AS572" s="190"/>
      <c r="AT572" s="190"/>
      <c r="AU572" s="191"/>
      <c r="AV572" s="191"/>
      <c r="AW572" s="190"/>
      <c r="AX572" s="190"/>
      <c r="AY572" s="190"/>
      <c r="AZ572" s="190"/>
      <c r="BA572" s="190"/>
      <c r="BB572" s="190"/>
      <c r="BC572" s="190"/>
      <c r="BD572" s="190"/>
      <c r="BE572" s="190"/>
    </row>
    <row r="573">
      <c r="AR573" s="190"/>
      <c r="AS573" s="190"/>
      <c r="AT573" s="190"/>
      <c r="AU573" s="191"/>
      <c r="AV573" s="191"/>
      <c r="AW573" s="190"/>
      <c r="AX573" s="190"/>
      <c r="AY573" s="190"/>
      <c r="AZ573" s="190"/>
      <c r="BA573" s="190"/>
      <c r="BB573" s="190"/>
      <c r="BC573" s="190"/>
      <c r="BD573" s="190"/>
      <c r="BE573" s="190"/>
    </row>
    <row r="574">
      <c r="AR574" s="190"/>
      <c r="AS574" s="190"/>
      <c r="AT574" s="190"/>
      <c r="AU574" s="191"/>
      <c r="AV574" s="191"/>
      <c r="AW574" s="190"/>
      <c r="AX574" s="190"/>
      <c r="AY574" s="190"/>
      <c r="AZ574" s="190"/>
      <c r="BA574" s="190"/>
      <c r="BB574" s="190"/>
      <c r="BC574" s="190"/>
      <c r="BD574" s="190"/>
      <c r="BE574" s="190"/>
    </row>
    <row r="575">
      <c r="AR575" s="190"/>
      <c r="AS575" s="190"/>
      <c r="AT575" s="190"/>
      <c r="AU575" s="191"/>
      <c r="AV575" s="191"/>
      <c r="AW575" s="190"/>
      <c r="AX575" s="190"/>
      <c r="AY575" s="190"/>
      <c r="AZ575" s="190"/>
      <c r="BA575" s="190"/>
      <c r="BB575" s="190"/>
      <c r="BC575" s="190"/>
      <c r="BD575" s="190"/>
      <c r="BE575" s="190"/>
    </row>
    <row r="576">
      <c r="AR576" s="190"/>
      <c r="AS576" s="190"/>
      <c r="AT576" s="190"/>
      <c r="AU576" s="191"/>
      <c r="AV576" s="191"/>
      <c r="AW576" s="190"/>
      <c r="AX576" s="190"/>
      <c r="AY576" s="190"/>
      <c r="AZ576" s="190"/>
      <c r="BA576" s="190"/>
      <c r="BB576" s="190"/>
      <c r="BC576" s="190"/>
      <c r="BD576" s="190"/>
      <c r="BE576" s="190"/>
    </row>
    <row r="577">
      <c r="AR577" s="190"/>
      <c r="AS577" s="190"/>
      <c r="AT577" s="190"/>
      <c r="AU577" s="191"/>
      <c r="AV577" s="191"/>
      <c r="AW577" s="190"/>
      <c r="AX577" s="190"/>
      <c r="AY577" s="190"/>
      <c r="AZ577" s="190"/>
      <c r="BA577" s="190"/>
      <c r="BB577" s="190"/>
      <c r="BC577" s="190"/>
      <c r="BD577" s="190"/>
      <c r="BE577" s="190"/>
    </row>
    <row r="578">
      <c r="AR578" s="190"/>
      <c r="AS578" s="190"/>
      <c r="AT578" s="190"/>
      <c r="AU578" s="191"/>
      <c r="AV578" s="191"/>
      <c r="AW578" s="190"/>
      <c r="AX578" s="190"/>
      <c r="AY578" s="190"/>
      <c r="AZ578" s="190"/>
      <c r="BA578" s="190"/>
      <c r="BB578" s="190"/>
      <c r="BC578" s="190"/>
      <c r="BD578" s="190"/>
      <c r="BE578" s="190"/>
    </row>
    <row r="579">
      <c r="AR579" s="190"/>
      <c r="AS579" s="190"/>
      <c r="AT579" s="190"/>
      <c r="AU579" s="191"/>
      <c r="AV579" s="191"/>
      <c r="AW579" s="190"/>
      <c r="AX579" s="190"/>
      <c r="AY579" s="190"/>
      <c r="AZ579" s="190"/>
      <c r="BA579" s="190"/>
      <c r="BB579" s="190"/>
      <c r="BC579" s="190"/>
      <c r="BD579" s="190"/>
      <c r="BE579" s="190"/>
    </row>
    <row r="580">
      <c r="AR580" s="190"/>
      <c r="AS580" s="190"/>
      <c r="AT580" s="190"/>
      <c r="AU580" s="191"/>
      <c r="AV580" s="191"/>
      <c r="AW580" s="190"/>
      <c r="AX580" s="190"/>
      <c r="AY580" s="190"/>
      <c r="AZ580" s="190"/>
      <c r="BA580" s="190"/>
      <c r="BB580" s="190"/>
      <c r="BC580" s="190"/>
      <c r="BD580" s="190"/>
      <c r="BE580" s="190"/>
    </row>
    <row r="581">
      <c r="AR581" s="190"/>
      <c r="AS581" s="190"/>
      <c r="AT581" s="190"/>
      <c r="AU581" s="191"/>
      <c r="AV581" s="191"/>
      <c r="AW581" s="190"/>
      <c r="AX581" s="190"/>
      <c r="AY581" s="190"/>
      <c r="AZ581" s="190"/>
      <c r="BA581" s="190"/>
      <c r="BB581" s="190"/>
      <c r="BC581" s="190"/>
      <c r="BD581" s="190"/>
      <c r="BE581" s="190"/>
    </row>
    <row r="582">
      <c r="AR582" s="190"/>
      <c r="AS582" s="190"/>
      <c r="AT582" s="190"/>
      <c r="AU582" s="191"/>
      <c r="AV582" s="191"/>
      <c r="AW582" s="190"/>
      <c r="AX582" s="190"/>
      <c r="AY582" s="190"/>
      <c r="AZ582" s="190"/>
      <c r="BA582" s="190"/>
      <c r="BB582" s="190"/>
      <c r="BC582" s="190"/>
      <c r="BD582" s="190"/>
      <c r="BE582" s="190"/>
    </row>
    <row r="583">
      <c r="AR583" s="190"/>
      <c r="AS583" s="190"/>
      <c r="AT583" s="190"/>
      <c r="AU583" s="191"/>
      <c r="AV583" s="191"/>
      <c r="AW583" s="190"/>
      <c r="AX583" s="190"/>
      <c r="AY583" s="190"/>
      <c r="AZ583" s="190"/>
      <c r="BA583" s="190"/>
      <c r="BB583" s="190"/>
      <c r="BC583" s="190"/>
      <c r="BD583" s="190"/>
      <c r="BE583" s="190"/>
    </row>
    <row r="584">
      <c r="AR584" s="190"/>
      <c r="AS584" s="190"/>
      <c r="AT584" s="190"/>
      <c r="AU584" s="191"/>
      <c r="AV584" s="191"/>
      <c r="AW584" s="190"/>
      <c r="AX584" s="190"/>
      <c r="AY584" s="190"/>
      <c r="AZ584" s="190"/>
      <c r="BA584" s="190"/>
      <c r="BB584" s="190"/>
      <c r="BC584" s="190"/>
      <c r="BD584" s="190"/>
      <c r="BE584" s="190"/>
    </row>
    <row r="585">
      <c r="AR585" s="190"/>
      <c r="AS585" s="190"/>
      <c r="AT585" s="190"/>
      <c r="AU585" s="191"/>
      <c r="AV585" s="191"/>
      <c r="AW585" s="190"/>
      <c r="AX585" s="190"/>
      <c r="AY585" s="190"/>
      <c r="AZ585" s="190"/>
      <c r="BA585" s="190"/>
      <c r="BB585" s="190"/>
      <c r="BC585" s="190"/>
      <c r="BD585" s="190"/>
      <c r="BE585" s="190"/>
    </row>
    <row r="586">
      <c r="AR586" s="190"/>
      <c r="AS586" s="190"/>
      <c r="AT586" s="190"/>
      <c r="AU586" s="191"/>
      <c r="AV586" s="191"/>
      <c r="AW586" s="190"/>
      <c r="AX586" s="190"/>
      <c r="AY586" s="190"/>
      <c r="AZ586" s="190"/>
      <c r="BA586" s="190"/>
      <c r="BB586" s="190"/>
      <c r="BC586" s="190"/>
      <c r="BD586" s="190"/>
      <c r="BE586" s="190"/>
    </row>
    <row r="587">
      <c r="AR587" s="190"/>
      <c r="AS587" s="190"/>
      <c r="AT587" s="190"/>
      <c r="AU587" s="191"/>
      <c r="AV587" s="191"/>
      <c r="AW587" s="190"/>
      <c r="AX587" s="190"/>
      <c r="AY587" s="190"/>
      <c r="AZ587" s="190"/>
      <c r="BA587" s="190"/>
      <c r="BB587" s="190"/>
      <c r="BC587" s="190"/>
      <c r="BD587" s="190"/>
      <c r="BE587" s="190"/>
    </row>
    <row r="588">
      <c r="AR588" s="190"/>
      <c r="AS588" s="190"/>
      <c r="AT588" s="190"/>
      <c r="AU588" s="191"/>
      <c r="AV588" s="191"/>
      <c r="AW588" s="190"/>
      <c r="AX588" s="190"/>
      <c r="AY588" s="190"/>
      <c r="AZ588" s="190"/>
      <c r="BA588" s="190"/>
      <c r="BB588" s="190"/>
      <c r="BC588" s="190"/>
      <c r="BD588" s="190"/>
      <c r="BE588" s="190"/>
    </row>
    <row r="589">
      <c r="AR589" s="190"/>
      <c r="AS589" s="190"/>
      <c r="AT589" s="190"/>
      <c r="AU589" s="191"/>
      <c r="AV589" s="191"/>
      <c r="AW589" s="190"/>
      <c r="AX589" s="190"/>
      <c r="AY589" s="190"/>
      <c r="AZ589" s="190"/>
      <c r="BA589" s="190"/>
      <c r="BB589" s="190"/>
      <c r="BC589" s="190"/>
      <c r="BD589" s="190"/>
      <c r="BE589" s="190"/>
    </row>
    <row r="590">
      <c r="AR590" s="190"/>
      <c r="AS590" s="190"/>
      <c r="AT590" s="190"/>
      <c r="AU590" s="191"/>
      <c r="AV590" s="191"/>
      <c r="AW590" s="190"/>
      <c r="AX590" s="190"/>
      <c r="AY590" s="190"/>
      <c r="AZ590" s="190"/>
      <c r="BA590" s="190"/>
      <c r="BB590" s="190"/>
      <c r="BC590" s="190"/>
      <c r="BD590" s="190"/>
      <c r="BE590" s="190"/>
    </row>
    <row r="591">
      <c r="AR591" s="190"/>
      <c r="AS591" s="190"/>
      <c r="AT591" s="190"/>
      <c r="AU591" s="191"/>
      <c r="AV591" s="191"/>
      <c r="AW591" s="190"/>
      <c r="AX591" s="190"/>
      <c r="AY591" s="190"/>
      <c r="AZ591" s="190"/>
      <c r="BA591" s="190"/>
      <c r="BB591" s="190"/>
      <c r="BC591" s="190"/>
      <c r="BD591" s="190"/>
      <c r="BE591" s="190"/>
    </row>
    <row r="592">
      <c r="AR592" s="190"/>
      <c r="AS592" s="190"/>
      <c r="AT592" s="190"/>
      <c r="AU592" s="191"/>
      <c r="AV592" s="191"/>
      <c r="AW592" s="190"/>
      <c r="AX592" s="190"/>
      <c r="AY592" s="190"/>
      <c r="AZ592" s="190"/>
      <c r="BA592" s="190"/>
      <c r="BB592" s="190"/>
      <c r="BC592" s="190"/>
      <c r="BD592" s="190"/>
      <c r="BE592" s="190"/>
    </row>
    <row r="593">
      <c r="AR593" s="190"/>
      <c r="AS593" s="190"/>
      <c r="AT593" s="190"/>
      <c r="AU593" s="191"/>
      <c r="AV593" s="191"/>
      <c r="AW593" s="190"/>
      <c r="AX593" s="190"/>
      <c r="AY593" s="190"/>
      <c r="AZ593" s="190"/>
      <c r="BA593" s="190"/>
      <c r="BB593" s="190"/>
      <c r="BC593" s="190"/>
      <c r="BD593" s="190"/>
      <c r="BE593" s="190"/>
    </row>
    <row r="594">
      <c r="AR594" s="190"/>
      <c r="AS594" s="190"/>
      <c r="AT594" s="190"/>
      <c r="AU594" s="191"/>
      <c r="AV594" s="191"/>
      <c r="AW594" s="190"/>
      <c r="AX594" s="190"/>
      <c r="AY594" s="190"/>
      <c r="AZ594" s="190"/>
      <c r="BA594" s="190"/>
      <c r="BB594" s="190"/>
      <c r="BC594" s="190"/>
      <c r="BD594" s="190"/>
      <c r="BE594" s="190"/>
    </row>
    <row r="595">
      <c r="AR595" s="190"/>
      <c r="AS595" s="190"/>
      <c r="AT595" s="190"/>
      <c r="AU595" s="191"/>
      <c r="AV595" s="191"/>
      <c r="AW595" s="190"/>
      <c r="AX595" s="190"/>
      <c r="AY595" s="190"/>
      <c r="AZ595" s="190"/>
      <c r="BA595" s="190"/>
      <c r="BB595" s="190"/>
      <c r="BC595" s="190"/>
      <c r="BD595" s="190"/>
      <c r="BE595" s="190"/>
    </row>
    <row r="596">
      <c r="AR596" s="190"/>
      <c r="AS596" s="190"/>
      <c r="AT596" s="190"/>
      <c r="AU596" s="191"/>
      <c r="AV596" s="191"/>
      <c r="AW596" s="190"/>
      <c r="AX596" s="190"/>
      <c r="AY596" s="190"/>
      <c r="AZ596" s="190"/>
      <c r="BA596" s="190"/>
      <c r="BB596" s="190"/>
      <c r="BC596" s="190"/>
      <c r="BD596" s="190"/>
      <c r="BE596" s="190"/>
    </row>
    <row r="597">
      <c r="AR597" s="190"/>
      <c r="AS597" s="190"/>
      <c r="AT597" s="190"/>
      <c r="AU597" s="191"/>
      <c r="AV597" s="191"/>
      <c r="AW597" s="190"/>
      <c r="AX597" s="190"/>
      <c r="AY597" s="190"/>
      <c r="AZ597" s="190"/>
      <c r="BA597" s="190"/>
      <c r="BB597" s="190"/>
      <c r="BC597" s="190"/>
      <c r="BD597" s="190"/>
      <c r="BE597" s="190"/>
    </row>
    <row r="598">
      <c r="AR598" s="190"/>
      <c r="AS598" s="190"/>
      <c r="AT598" s="190"/>
      <c r="AU598" s="191"/>
      <c r="AV598" s="191"/>
      <c r="AW598" s="190"/>
      <c r="AX598" s="190"/>
      <c r="AY598" s="190"/>
      <c r="AZ598" s="190"/>
      <c r="BA598" s="190"/>
      <c r="BB598" s="190"/>
      <c r="BC598" s="190"/>
      <c r="BD598" s="190"/>
      <c r="BE598" s="190"/>
    </row>
    <row r="599">
      <c r="AR599" s="190"/>
      <c r="AS599" s="190"/>
      <c r="AT599" s="190"/>
      <c r="AU599" s="191"/>
      <c r="AV599" s="191"/>
      <c r="AW599" s="190"/>
      <c r="AX599" s="190"/>
      <c r="AY599" s="190"/>
      <c r="AZ599" s="190"/>
      <c r="BA599" s="190"/>
      <c r="BB599" s="190"/>
      <c r="BC599" s="190"/>
      <c r="BD599" s="190"/>
      <c r="BE599" s="190"/>
    </row>
    <row r="600">
      <c r="AR600" s="190"/>
      <c r="AS600" s="190"/>
      <c r="AT600" s="190"/>
      <c r="AU600" s="191"/>
      <c r="AV600" s="191"/>
      <c r="AW600" s="190"/>
      <c r="AX600" s="190"/>
      <c r="AY600" s="190"/>
      <c r="AZ600" s="190"/>
      <c r="BA600" s="190"/>
      <c r="BB600" s="190"/>
      <c r="BC600" s="190"/>
      <c r="BD600" s="190"/>
      <c r="BE600" s="190"/>
    </row>
    <row r="601">
      <c r="AR601" s="190"/>
      <c r="AS601" s="190"/>
      <c r="AT601" s="190"/>
      <c r="AU601" s="191"/>
      <c r="AV601" s="191"/>
      <c r="AW601" s="190"/>
      <c r="AX601" s="190"/>
      <c r="AY601" s="190"/>
      <c r="AZ601" s="190"/>
      <c r="BA601" s="190"/>
      <c r="BB601" s="190"/>
      <c r="BC601" s="190"/>
      <c r="BD601" s="190"/>
      <c r="BE601" s="190"/>
    </row>
    <row r="602">
      <c r="AR602" s="190"/>
      <c r="AS602" s="190"/>
      <c r="AT602" s="190"/>
      <c r="AU602" s="191"/>
      <c r="AV602" s="191"/>
      <c r="AW602" s="190"/>
      <c r="AX602" s="190"/>
      <c r="AY602" s="190"/>
      <c r="AZ602" s="190"/>
      <c r="BA602" s="190"/>
      <c r="BB602" s="190"/>
      <c r="BC602" s="190"/>
      <c r="BD602" s="190"/>
      <c r="BE602" s="190"/>
    </row>
    <row r="603">
      <c r="AR603" s="190"/>
      <c r="AS603" s="190"/>
      <c r="AT603" s="190"/>
      <c r="AU603" s="191"/>
      <c r="AV603" s="191"/>
      <c r="AW603" s="190"/>
      <c r="AX603" s="190"/>
      <c r="AY603" s="190"/>
      <c r="AZ603" s="190"/>
      <c r="BA603" s="190"/>
      <c r="BB603" s="190"/>
      <c r="BC603" s="190"/>
      <c r="BD603" s="190"/>
      <c r="BE603" s="190"/>
    </row>
    <row r="604">
      <c r="AR604" s="190"/>
      <c r="AS604" s="190"/>
      <c r="AT604" s="190"/>
      <c r="AU604" s="191"/>
      <c r="AV604" s="191"/>
      <c r="AW604" s="190"/>
      <c r="AX604" s="190"/>
      <c r="AY604" s="190"/>
      <c r="AZ604" s="190"/>
      <c r="BA604" s="190"/>
      <c r="BB604" s="190"/>
      <c r="BC604" s="190"/>
      <c r="BD604" s="190"/>
      <c r="BE604" s="190"/>
    </row>
    <row r="605">
      <c r="AR605" s="190"/>
      <c r="AS605" s="190"/>
      <c r="AT605" s="190"/>
      <c r="AU605" s="191"/>
      <c r="AV605" s="191"/>
      <c r="AW605" s="190"/>
      <c r="AX605" s="190"/>
      <c r="AY605" s="190"/>
      <c r="AZ605" s="190"/>
      <c r="BA605" s="190"/>
      <c r="BB605" s="190"/>
      <c r="BC605" s="190"/>
      <c r="BD605" s="190"/>
      <c r="BE605" s="190"/>
    </row>
    <row r="606">
      <c r="AR606" s="190"/>
      <c r="AS606" s="190"/>
      <c r="AT606" s="190"/>
      <c r="AU606" s="191"/>
      <c r="AV606" s="191"/>
      <c r="AW606" s="190"/>
      <c r="AX606" s="190"/>
      <c r="AY606" s="190"/>
      <c r="AZ606" s="190"/>
      <c r="BA606" s="190"/>
      <c r="BB606" s="190"/>
      <c r="BC606" s="190"/>
      <c r="BD606" s="190"/>
      <c r="BE606" s="190"/>
    </row>
    <row r="607">
      <c r="AR607" s="190"/>
      <c r="AS607" s="190"/>
      <c r="AT607" s="190"/>
      <c r="AU607" s="191"/>
      <c r="AV607" s="191"/>
      <c r="AW607" s="190"/>
      <c r="AX607" s="190"/>
      <c r="AY607" s="190"/>
      <c r="AZ607" s="190"/>
      <c r="BA607" s="190"/>
      <c r="BB607" s="190"/>
      <c r="BC607" s="190"/>
      <c r="BD607" s="190"/>
      <c r="BE607" s="190"/>
    </row>
    <row r="608">
      <c r="AR608" s="190"/>
      <c r="AS608" s="190"/>
      <c r="AT608" s="190"/>
      <c r="AU608" s="191"/>
      <c r="AV608" s="191"/>
      <c r="AW608" s="190"/>
      <c r="AX608" s="190"/>
      <c r="AY608" s="190"/>
      <c r="AZ608" s="190"/>
      <c r="BA608" s="190"/>
      <c r="BB608" s="190"/>
      <c r="BC608" s="190"/>
      <c r="BD608" s="190"/>
      <c r="BE608" s="190"/>
    </row>
    <row r="609">
      <c r="AR609" s="190"/>
      <c r="AS609" s="190"/>
      <c r="AT609" s="190"/>
      <c r="AU609" s="191"/>
      <c r="AV609" s="191"/>
      <c r="AW609" s="190"/>
      <c r="AX609" s="190"/>
      <c r="AY609" s="190"/>
      <c r="AZ609" s="190"/>
      <c r="BA609" s="190"/>
      <c r="BB609" s="190"/>
      <c r="BC609" s="190"/>
      <c r="BD609" s="190"/>
      <c r="BE609" s="190"/>
    </row>
    <row r="610">
      <c r="AR610" s="190"/>
      <c r="AS610" s="190"/>
      <c r="AT610" s="190"/>
      <c r="AU610" s="191"/>
      <c r="AV610" s="191"/>
      <c r="AW610" s="190"/>
      <c r="AX610" s="190"/>
      <c r="AY610" s="190"/>
      <c r="AZ610" s="190"/>
      <c r="BA610" s="190"/>
      <c r="BB610" s="190"/>
      <c r="BC610" s="190"/>
      <c r="BD610" s="190"/>
      <c r="BE610" s="190"/>
    </row>
    <row r="611">
      <c r="AR611" s="190"/>
      <c r="AS611" s="190"/>
      <c r="AT611" s="190"/>
      <c r="AU611" s="191"/>
      <c r="AV611" s="191"/>
      <c r="AW611" s="190"/>
      <c r="AX611" s="190"/>
      <c r="AY611" s="190"/>
      <c r="AZ611" s="190"/>
      <c r="BA611" s="190"/>
      <c r="BB611" s="190"/>
      <c r="BC611" s="190"/>
      <c r="BD611" s="190"/>
      <c r="BE611" s="190"/>
    </row>
    <row r="612">
      <c r="AR612" s="190"/>
      <c r="AS612" s="190"/>
      <c r="AT612" s="190"/>
      <c r="AU612" s="191"/>
      <c r="AV612" s="191"/>
      <c r="AW612" s="190"/>
      <c r="AX612" s="190"/>
      <c r="AY612" s="190"/>
      <c r="AZ612" s="190"/>
      <c r="BA612" s="190"/>
      <c r="BB612" s="190"/>
      <c r="BC612" s="190"/>
      <c r="BD612" s="190"/>
      <c r="BE612" s="190"/>
    </row>
    <row r="613">
      <c r="AR613" s="190"/>
      <c r="AS613" s="190"/>
      <c r="AT613" s="190"/>
      <c r="AU613" s="191"/>
      <c r="AV613" s="191"/>
      <c r="AW613" s="190"/>
      <c r="AX613" s="190"/>
      <c r="AY613" s="190"/>
      <c r="AZ613" s="190"/>
      <c r="BA613" s="190"/>
      <c r="BB613" s="190"/>
      <c r="BC613" s="190"/>
      <c r="BD613" s="190"/>
      <c r="BE613" s="190"/>
    </row>
    <row r="614">
      <c r="AR614" s="190"/>
      <c r="AS614" s="190"/>
      <c r="AT614" s="190"/>
      <c r="AU614" s="191"/>
      <c r="AV614" s="191"/>
      <c r="AW614" s="190"/>
      <c r="AX614" s="190"/>
      <c r="AY614" s="190"/>
      <c r="AZ614" s="190"/>
      <c r="BA614" s="190"/>
      <c r="BB614" s="190"/>
      <c r="BC614" s="190"/>
      <c r="BD614" s="190"/>
      <c r="BE614" s="190"/>
    </row>
    <row r="615">
      <c r="AR615" s="190"/>
      <c r="AS615" s="190"/>
      <c r="AT615" s="190"/>
      <c r="AU615" s="191"/>
      <c r="AV615" s="191"/>
      <c r="AW615" s="190"/>
      <c r="AX615" s="190"/>
      <c r="AY615" s="190"/>
      <c r="AZ615" s="190"/>
      <c r="BA615" s="190"/>
      <c r="BB615" s="190"/>
      <c r="BC615" s="190"/>
      <c r="BD615" s="190"/>
      <c r="BE615" s="190"/>
    </row>
    <row r="616">
      <c r="AR616" s="190"/>
      <c r="AS616" s="190"/>
      <c r="AT616" s="190"/>
      <c r="AU616" s="191"/>
      <c r="AV616" s="191"/>
      <c r="AW616" s="190"/>
      <c r="AX616" s="190"/>
      <c r="AY616" s="190"/>
      <c r="AZ616" s="190"/>
      <c r="BA616" s="190"/>
      <c r="BB616" s="190"/>
      <c r="BC616" s="190"/>
      <c r="BD616" s="190"/>
      <c r="BE616" s="190"/>
    </row>
    <row r="617">
      <c r="AR617" s="190"/>
      <c r="AS617" s="190"/>
      <c r="AT617" s="190"/>
      <c r="AU617" s="191"/>
      <c r="AV617" s="191"/>
      <c r="AW617" s="190"/>
      <c r="AX617" s="190"/>
      <c r="AY617" s="190"/>
      <c r="AZ617" s="190"/>
      <c r="BA617" s="190"/>
      <c r="BB617" s="190"/>
      <c r="BC617" s="190"/>
      <c r="BD617" s="190"/>
      <c r="BE617" s="190"/>
    </row>
    <row r="618">
      <c r="AR618" s="190"/>
      <c r="AS618" s="190"/>
      <c r="AT618" s="190"/>
      <c r="AU618" s="191"/>
      <c r="AV618" s="191"/>
      <c r="AW618" s="190"/>
      <c r="AX618" s="190"/>
      <c r="AY618" s="190"/>
      <c r="AZ618" s="190"/>
      <c r="BA618" s="190"/>
      <c r="BB618" s="190"/>
      <c r="BC618" s="190"/>
      <c r="BD618" s="190"/>
      <c r="BE618" s="190"/>
    </row>
    <row r="619">
      <c r="AR619" s="190"/>
      <c r="AS619" s="190"/>
      <c r="AT619" s="190"/>
      <c r="AU619" s="191"/>
      <c r="AV619" s="191"/>
      <c r="AW619" s="190"/>
      <c r="AX619" s="190"/>
      <c r="AY619" s="190"/>
      <c r="AZ619" s="190"/>
      <c r="BA619" s="190"/>
      <c r="BB619" s="190"/>
      <c r="BC619" s="190"/>
      <c r="BD619" s="190"/>
      <c r="BE619" s="190"/>
    </row>
    <row r="620">
      <c r="AR620" s="190"/>
      <c r="AS620" s="190"/>
      <c r="AT620" s="190"/>
      <c r="AU620" s="191"/>
      <c r="AV620" s="191"/>
      <c r="AW620" s="190"/>
      <c r="AX620" s="190"/>
      <c r="AY620" s="190"/>
      <c r="AZ620" s="190"/>
      <c r="BA620" s="190"/>
      <c r="BB620" s="190"/>
      <c r="BC620" s="190"/>
      <c r="BD620" s="190"/>
      <c r="BE620" s="190"/>
    </row>
    <row r="621">
      <c r="AR621" s="190"/>
      <c r="AS621" s="190"/>
      <c r="AT621" s="190"/>
      <c r="AU621" s="191"/>
      <c r="AV621" s="191"/>
      <c r="AW621" s="190"/>
      <c r="AX621" s="190"/>
      <c r="AY621" s="190"/>
      <c r="AZ621" s="190"/>
      <c r="BA621" s="190"/>
      <c r="BB621" s="190"/>
      <c r="BC621" s="190"/>
      <c r="BD621" s="190"/>
      <c r="BE621" s="190"/>
    </row>
    <row r="622">
      <c r="AR622" s="190"/>
      <c r="AS622" s="190"/>
      <c r="AT622" s="190"/>
      <c r="AU622" s="191"/>
      <c r="AV622" s="191"/>
      <c r="AW622" s="190"/>
      <c r="AX622" s="190"/>
      <c r="AY622" s="190"/>
      <c r="AZ622" s="190"/>
      <c r="BA622" s="190"/>
      <c r="BB622" s="190"/>
      <c r="BC622" s="190"/>
      <c r="BD622" s="190"/>
      <c r="BE622" s="190"/>
    </row>
    <row r="623">
      <c r="AR623" s="190"/>
      <c r="AS623" s="190"/>
      <c r="AT623" s="190"/>
      <c r="AU623" s="191"/>
      <c r="AV623" s="191"/>
      <c r="AW623" s="190"/>
      <c r="AX623" s="190"/>
      <c r="AY623" s="190"/>
      <c r="AZ623" s="190"/>
      <c r="BA623" s="190"/>
      <c r="BB623" s="190"/>
      <c r="BC623" s="190"/>
      <c r="BD623" s="190"/>
      <c r="BE623" s="190"/>
    </row>
    <row r="624">
      <c r="AR624" s="190"/>
      <c r="AS624" s="190"/>
      <c r="AT624" s="190"/>
      <c r="AU624" s="191"/>
      <c r="AV624" s="191"/>
      <c r="AW624" s="190"/>
      <c r="AX624" s="190"/>
      <c r="AY624" s="190"/>
      <c r="AZ624" s="190"/>
      <c r="BA624" s="190"/>
      <c r="BB624" s="190"/>
      <c r="BC624" s="190"/>
      <c r="BD624" s="190"/>
      <c r="BE624" s="190"/>
    </row>
    <row r="625">
      <c r="AR625" s="190"/>
      <c r="AS625" s="190"/>
      <c r="AT625" s="190"/>
      <c r="AU625" s="191"/>
      <c r="AV625" s="191"/>
      <c r="AW625" s="190"/>
      <c r="AX625" s="190"/>
      <c r="AY625" s="190"/>
      <c r="AZ625" s="190"/>
      <c r="BA625" s="190"/>
      <c r="BB625" s="190"/>
      <c r="BC625" s="190"/>
      <c r="BD625" s="190"/>
      <c r="BE625" s="190"/>
    </row>
    <row r="626">
      <c r="AR626" s="190"/>
      <c r="AS626" s="190"/>
      <c r="AT626" s="190"/>
      <c r="AU626" s="191"/>
      <c r="AV626" s="191"/>
      <c r="AW626" s="190"/>
      <c r="AX626" s="190"/>
      <c r="AY626" s="190"/>
      <c r="AZ626" s="190"/>
      <c r="BA626" s="190"/>
      <c r="BB626" s="190"/>
      <c r="BC626" s="190"/>
      <c r="BD626" s="190"/>
      <c r="BE626" s="190"/>
    </row>
    <row r="627">
      <c r="AR627" s="190"/>
      <c r="AS627" s="190"/>
      <c r="AT627" s="190"/>
      <c r="AU627" s="191"/>
      <c r="AV627" s="191"/>
      <c r="AW627" s="190"/>
      <c r="AX627" s="190"/>
      <c r="AY627" s="190"/>
      <c r="AZ627" s="190"/>
      <c r="BA627" s="190"/>
      <c r="BB627" s="190"/>
      <c r="BC627" s="190"/>
      <c r="BD627" s="190"/>
      <c r="BE627" s="190"/>
    </row>
    <row r="628">
      <c r="AR628" s="190"/>
      <c r="AS628" s="190"/>
      <c r="AT628" s="190"/>
      <c r="AU628" s="191"/>
      <c r="AV628" s="191"/>
      <c r="AW628" s="190"/>
      <c r="AX628" s="190"/>
      <c r="AY628" s="190"/>
      <c r="AZ628" s="190"/>
      <c r="BA628" s="190"/>
      <c r="BB628" s="190"/>
      <c r="BC628" s="190"/>
      <c r="BD628" s="190"/>
      <c r="BE628" s="190"/>
    </row>
    <row r="629">
      <c r="AR629" s="190"/>
      <c r="AS629" s="190"/>
      <c r="AT629" s="190"/>
      <c r="AU629" s="191"/>
      <c r="AV629" s="191"/>
      <c r="AW629" s="190"/>
      <c r="AX629" s="190"/>
      <c r="AY629" s="190"/>
      <c r="AZ629" s="190"/>
      <c r="BA629" s="190"/>
      <c r="BB629" s="190"/>
      <c r="BC629" s="190"/>
      <c r="BD629" s="190"/>
      <c r="BE629" s="190"/>
    </row>
    <row r="630">
      <c r="AR630" s="190"/>
      <c r="AS630" s="190"/>
      <c r="AT630" s="190"/>
      <c r="AU630" s="191"/>
      <c r="AV630" s="191"/>
      <c r="AW630" s="190"/>
      <c r="AX630" s="190"/>
      <c r="AY630" s="190"/>
      <c r="AZ630" s="190"/>
      <c r="BA630" s="190"/>
      <c r="BB630" s="190"/>
      <c r="BC630" s="190"/>
      <c r="BD630" s="190"/>
      <c r="BE630" s="190"/>
    </row>
    <row r="631">
      <c r="AR631" s="190"/>
      <c r="AS631" s="190"/>
      <c r="AT631" s="190"/>
      <c r="AU631" s="191"/>
      <c r="AV631" s="191"/>
      <c r="AW631" s="190"/>
      <c r="AX631" s="190"/>
      <c r="AY631" s="190"/>
      <c r="AZ631" s="190"/>
      <c r="BA631" s="190"/>
      <c r="BB631" s="190"/>
      <c r="BC631" s="190"/>
      <c r="BD631" s="190"/>
      <c r="BE631" s="190"/>
    </row>
    <row r="632">
      <c r="AR632" s="190"/>
      <c r="AS632" s="190"/>
      <c r="AT632" s="190"/>
      <c r="AU632" s="191"/>
      <c r="AV632" s="191"/>
      <c r="AW632" s="190"/>
      <c r="AX632" s="190"/>
      <c r="AY632" s="190"/>
      <c r="AZ632" s="190"/>
      <c r="BA632" s="190"/>
      <c r="BB632" s="190"/>
      <c r="BC632" s="190"/>
      <c r="BD632" s="190"/>
      <c r="BE632" s="190"/>
    </row>
    <row r="633">
      <c r="AR633" s="190"/>
      <c r="AS633" s="190"/>
      <c r="AT633" s="190"/>
      <c r="AU633" s="191"/>
      <c r="AV633" s="191"/>
      <c r="AW633" s="190"/>
      <c r="AX633" s="190"/>
      <c r="AY633" s="190"/>
      <c r="AZ633" s="190"/>
      <c r="BA633" s="190"/>
      <c r="BB633" s="190"/>
      <c r="BC633" s="190"/>
      <c r="BD633" s="190"/>
      <c r="BE633" s="190"/>
    </row>
    <row r="634">
      <c r="AR634" s="190"/>
      <c r="AS634" s="190"/>
      <c r="AT634" s="190"/>
      <c r="AU634" s="191"/>
      <c r="AV634" s="191"/>
      <c r="AW634" s="190"/>
      <c r="AX634" s="190"/>
      <c r="AY634" s="190"/>
      <c r="AZ634" s="190"/>
      <c r="BA634" s="190"/>
      <c r="BB634" s="190"/>
      <c r="BC634" s="190"/>
      <c r="BD634" s="190"/>
      <c r="BE634" s="190"/>
    </row>
    <row r="635">
      <c r="AR635" s="190"/>
      <c r="AS635" s="190"/>
      <c r="AT635" s="190"/>
      <c r="AU635" s="191"/>
      <c r="AV635" s="191"/>
      <c r="AW635" s="190"/>
      <c r="AX635" s="190"/>
      <c r="AY635" s="190"/>
      <c r="AZ635" s="190"/>
      <c r="BA635" s="190"/>
      <c r="BB635" s="190"/>
      <c r="BC635" s="190"/>
      <c r="BD635" s="190"/>
      <c r="BE635" s="190"/>
    </row>
    <row r="636">
      <c r="AR636" s="190"/>
      <c r="AS636" s="190"/>
      <c r="AT636" s="190"/>
      <c r="AU636" s="191"/>
      <c r="AV636" s="191"/>
      <c r="AW636" s="190"/>
      <c r="AX636" s="190"/>
      <c r="AY636" s="190"/>
      <c r="AZ636" s="190"/>
      <c r="BA636" s="190"/>
      <c r="BB636" s="190"/>
      <c r="BC636" s="190"/>
      <c r="BD636" s="190"/>
      <c r="BE636" s="190"/>
    </row>
    <row r="637">
      <c r="AR637" s="190"/>
      <c r="AS637" s="190"/>
      <c r="AT637" s="190"/>
      <c r="AU637" s="191"/>
      <c r="AV637" s="191"/>
      <c r="AW637" s="190"/>
      <c r="AX637" s="190"/>
      <c r="AY637" s="190"/>
      <c r="AZ637" s="190"/>
      <c r="BA637" s="190"/>
      <c r="BB637" s="190"/>
      <c r="BC637" s="190"/>
      <c r="BD637" s="190"/>
      <c r="BE637" s="190"/>
    </row>
    <row r="638">
      <c r="AR638" s="190"/>
      <c r="AS638" s="190"/>
      <c r="AT638" s="190"/>
      <c r="AU638" s="191"/>
      <c r="AV638" s="191"/>
      <c r="AW638" s="190"/>
      <c r="AX638" s="190"/>
      <c r="AY638" s="190"/>
      <c r="AZ638" s="190"/>
      <c r="BA638" s="190"/>
      <c r="BB638" s="190"/>
      <c r="BC638" s="190"/>
      <c r="BD638" s="190"/>
      <c r="BE638" s="190"/>
    </row>
    <row r="639">
      <c r="AR639" s="190"/>
      <c r="AS639" s="190"/>
      <c r="AT639" s="190"/>
      <c r="AU639" s="191"/>
      <c r="AV639" s="191"/>
      <c r="AW639" s="190"/>
      <c r="AX639" s="190"/>
      <c r="AY639" s="190"/>
      <c r="AZ639" s="190"/>
      <c r="BA639" s="190"/>
      <c r="BB639" s="190"/>
      <c r="BC639" s="190"/>
      <c r="BD639" s="190"/>
      <c r="BE639" s="190"/>
    </row>
    <row r="640">
      <c r="AR640" s="190"/>
      <c r="AS640" s="190"/>
      <c r="AT640" s="190"/>
      <c r="AU640" s="191"/>
      <c r="AV640" s="191"/>
      <c r="AW640" s="190"/>
      <c r="AX640" s="190"/>
      <c r="AY640" s="190"/>
      <c r="AZ640" s="190"/>
      <c r="BA640" s="190"/>
      <c r="BB640" s="190"/>
      <c r="BC640" s="190"/>
      <c r="BD640" s="190"/>
      <c r="BE640" s="190"/>
    </row>
    <row r="641">
      <c r="AR641" s="190"/>
      <c r="AS641" s="190"/>
      <c r="AT641" s="190"/>
      <c r="AU641" s="191"/>
      <c r="AV641" s="191"/>
      <c r="AW641" s="190"/>
      <c r="AX641" s="190"/>
      <c r="AY641" s="190"/>
      <c r="AZ641" s="190"/>
      <c r="BA641" s="190"/>
      <c r="BB641" s="190"/>
      <c r="BC641" s="190"/>
      <c r="BD641" s="190"/>
      <c r="BE641" s="190"/>
    </row>
    <row r="642">
      <c r="AR642" s="190"/>
      <c r="AS642" s="190"/>
      <c r="AT642" s="190"/>
      <c r="AU642" s="191"/>
      <c r="AV642" s="191"/>
      <c r="AW642" s="190"/>
      <c r="AX642" s="190"/>
      <c r="AY642" s="190"/>
      <c r="AZ642" s="190"/>
      <c r="BA642" s="190"/>
      <c r="BB642" s="190"/>
      <c r="BC642" s="190"/>
      <c r="BD642" s="190"/>
      <c r="BE642" s="190"/>
    </row>
    <row r="643">
      <c r="AR643" s="190"/>
      <c r="AS643" s="190"/>
      <c r="AT643" s="190"/>
      <c r="AU643" s="191"/>
      <c r="AV643" s="191"/>
      <c r="AW643" s="190"/>
      <c r="AX643" s="190"/>
      <c r="AY643" s="190"/>
      <c r="AZ643" s="190"/>
      <c r="BA643" s="190"/>
      <c r="BB643" s="190"/>
      <c r="BC643" s="190"/>
      <c r="BD643" s="190"/>
      <c r="BE643" s="190"/>
    </row>
    <row r="644">
      <c r="AR644" s="190"/>
      <c r="AS644" s="190"/>
      <c r="AT644" s="190"/>
      <c r="AU644" s="191"/>
      <c r="AV644" s="191"/>
      <c r="AW644" s="190"/>
      <c r="AX644" s="190"/>
      <c r="AY644" s="190"/>
      <c r="AZ644" s="190"/>
      <c r="BA644" s="190"/>
      <c r="BB644" s="190"/>
      <c r="BC644" s="190"/>
      <c r="BD644" s="190"/>
      <c r="BE644" s="190"/>
    </row>
    <row r="645">
      <c r="AR645" s="190"/>
      <c r="AS645" s="190"/>
      <c r="AT645" s="190"/>
      <c r="AU645" s="191"/>
      <c r="AV645" s="191"/>
      <c r="AW645" s="190"/>
      <c r="AX645" s="190"/>
      <c r="AY645" s="190"/>
      <c r="AZ645" s="190"/>
      <c r="BA645" s="190"/>
      <c r="BB645" s="190"/>
      <c r="BC645" s="190"/>
      <c r="BD645" s="190"/>
      <c r="BE645" s="190"/>
    </row>
    <row r="646">
      <c r="AR646" s="190"/>
      <c r="AS646" s="190"/>
      <c r="AT646" s="190"/>
      <c r="AU646" s="191"/>
      <c r="AV646" s="191"/>
      <c r="AW646" s="190"/>
      <c r="AX646" s="190"/>
      <c r="AY646" s="190"/>
      <c r="AZ646" s="190"/>
      <c r="BA646" s="190"/>
      <c r="BB646" s="190"/>
      <c r="BC646" s="190"/>
      <c r="BD646" s="190"/>
      <c r="BE646" s="190"/>
    </row>
    <row r="647">
      <c r="AR647" s="190"/>
      <c r="AS647" s="190"/>
      <c r="AT647" s="190"/>
      <c r="AU647" s="191"/>
      <c r="AV647" s="191"/>
      <c r="AW647" s="190"/>
      <c r="AX647" s="190"/>
      <c r="AY647" s="190"/>
      <c r="AZ647" s="190"/>
      <c r="BA647" s="190"/>
      <c r="BB647" s="190"/>
      <c r="BC647" s="190"/>
      <c r="BD647" s="190"/>
      <c r="BE647" s="190"/>
    </row>
    <row r="648">
      <c r="AR648" s="190"/>
      <c r="AS648" s="190"/>
      <c r="AT648" s="190"/>
      <c r="AU648" s="191"/>
      <c r="AV648" s="191"/>
      <c r="AW648" s="190"/>
      <c r="AX648" s="190"/>
      <c r="AY648" s="190"/>
      <c r="AZ648" s="190"/>
      <c r="BA648" s="190"/>
      <c r="BB648" s="190"/>
      <c r="BC648" s="190"/>
      <c r="BD648" s="190"/>
      <c r="BE648" s="190"/>
    </row>
    <row r="649">
      <c r="AR649" s="190"/>
      <c r="AS649" s="190"/>
      <c r="AT649" s="190"/>
      <c r="AU649" s="191"/>
      <c r="AV649" s="191"/>
      <c r="AW649" s="190"/>
      <c r="AX649" s="190"/>
      <c r="AY649" s="190"/>
      <c r="AZ649" s="190"/>
      <c r="BA649" s="190"/>
      <c r="BB649" s="190"/>
      <c r="BC649" s="190"/>
      <c r="BD649" s="190"/>
      <c r="BE649" s="190"/>
    </row>
    <row r="650">
      <c r="AR650" s="190"/>
      <c r="AS650" s="190"/>
      <c r="AT650" s="190"/>
      <c r="AU650" s="191"/>
      <c r="AV650" s="191"/>
      <c r="AW650" s="190"/>
      <c r="AX650" s="190"/>
      <c r="AY650" s="190"/>
      <c r="AZ650" s="190"/>
      <c r="BA650" s="190"/>
      <c r="BB650" s="190"/>
      <c r="BC650" s="190"/>
      <c r="BD650" s="190"/>
      <c r="BE650" s="190"/>
    </row>
    <row r="651">
      <c r="AR651" s="190"/>
      <c r="AS651" s="190"/>
      <c r="AT651" s="190"/>
      <c r="AU651" s="191"/>
      <c r="AV651" s="191"/>
      <c r="AW651" s="190"/>
      <c r="AX651" s="190"/>
      <c r="AY651" s="190"/>
      <c r="AZ651" s="190"/>
      <c r="BA651" s="190"/>
      <c r="BB651" s="190"/>
      <c r="BC651" s="190"/>
      <c r="BD651" s="190"/>
      <c r="BE651" s="190"/>
    </row>
    <row r="652">
      <c r="AR652" s="190"/>
      <c r="AS652" s="190"/>
      <c r="AT652" s="190"/>
      <c r="AU652" s="191"/>
      <c r="AV652" s="191"/>
      <c r="AW652" s="190"/>
      <c r="AX652" s="190"/>
      <c r="AY652" s="190"/>
      <c r="AZ652" s="190"/>
      <c r="BA652" s="190"/>
      <c r="BB652" s="190"/>
      <c r="BC652" s="190"/>
      <c r="BD652" s="190"/>
      <c r="BE652" s="190"/>
    </row>
    <row r="653">
      <c r="AR653" s="190"/>
      <c r="AS653" s="190"/>
      <c r="AT653" s="190"/>
      <c r="AU653" s="191"/>
      <c r="AV653" s="191"/>
      <c r="AW653" s="190"/>
      <c r="AX653" s="190"/>
      <c r="AY653" s="190"/>
      <c r="AZ653" s="190"/>
      <c r="BA653" s="190"/>
      <c r="BB653" s="190"/>
      <c r="BC653" s="190"/>
      <c r="BD653" s="190"/>
      <c r="BE653" s="190"/>
    </row>
    <row r="654">
      <c r="AR654" s="190"/>
      <c r="AS654" s="190"/>
      <c r="AT654" s="190"/>
      <c r="AU654" s="191"/>
      <c r="AV654" s="191"/>
      <c r="AW654" s="190"/>
      <c r="AX654" s="190"/>
      <c r="AY654" s="190"/>
      <c r="AZ654" s="190"/>
      <c r="BA654" s="190"/>
      <c r="BB654" s="190"/>
      <c r="BC654" s="190"/>
      <c r="BD654" s="190"/>
      <c r="BE654" s="190"/>
    </row>
    <row r="655">
      <c r="AR655" s="190"/>
      <c r="AS655" s="190"/>
      <c r="AT655" s="190"/>
      <c r="AU655" s="191"/>
      <c r="AV655" s="191"/>
      <c r="AW655" s="190"/>
      <c r="AX655" s="190"/>
      <c r="AY655" s="190"/>
      <c r="AZ655" s="190"/>
      <c r="BA655" s="190"/>
      <c r="BB655" s="190"/>
      <c r="BC655" s="190"/>
      <c r="BD655" s="190"/>
      <c r="BE655" s="190"/>
    </row>
    <row r="656">
      <c r="AR656" s="190"/>
      <c r="AS656" s="190"/>
      <c r="AT656" s="190"/>
      <c r="AU656" s="191"/>
      <c r="AV656" s="191"/>
      <c r="AW656" s="190"/>
      <c r="AX656" s="190"/>
      <c r="AY656" s="190"/>
      <c r="AZ656" s="190"/>
      <c r="BA656" s="190"/>
      <c r="BB656" s="190"/>
      <c r="BC656" s="190"/>
      <c r="BD656" s="190"/>
      <c r="BE656" s="190"/>
    </row>
    <row r="657">
      <c r="AR657" s="190"/>
      <c r="AS657" s="190"/>
      <c r="AT657" s="190"/>
      <c r="AU657" s="191"/>
      <c r="AV657" s="191"/>
      <c r="AW657" s="190"/>
      <c r="AX657" s="190"/>
      <c r="AY657" s="190"/>
      <c r="AZ657" s="190"/>
      <c r="BA657" s="190"/>
      <c r="BB657" s="190"/>
      <c r="BC657" s="190"/>
      <c r="BD657" s="190"/>
      <c r="BE657" s="190"/>
    </row>
    <row r="658">
      <c r="AR658" s="190"/>
      <c r="AS658" s="190"/>
      <c r="AT658" s="190"/>
      <c r="AU658" s="191"/>
      <c r="AV658" s="191"/>
      <c r="AW658" s="190"/>
      <c r="AX658" s="190"/>
      <c r="AY658" s="190"/>
      <c r="AZ658" s="190"/>
      <c r="BA658" s="190"/>
      <c r="BB658" s="190"/>
      <c r="BC658" s="190"/>
      <c r="BD658" s="190"/>
      <c r="BE658" s="190"/>
    </row>
    <row r="659">
      <c r="AR659" s="190"/>
      <c r="AS659" s="190"/>
      <c r="AT659" s="190"/>
      <c r="AU659" s="191"/>
      <c r="AV659" s="191"/>
      <c r="AW659" s="190"/>
      <c r="AX659" s="190"/>
      <c r="AY659" s="190"/>
      <c r="AZ659" s="190"/>
      <c r="BA659" s="190"/>
      <c r="BB659" s="190"/>
      <c r="BC659" s="190"/>
      <c r="BD659" s="190"/>
      <c r="BE659" s="190"/>
    </row>
    <row r="660">
      <c r="AR660" s="190"/>
      <c r="AS660" s="190"/>
      <c r="AT660" s="190"/>
      <c r="AU660" s="191"/>
      <c r="AV660" s="191"/>
      <c r="AW660" s="190"/>
      <c r="AX660" s="190"/>
      <c r="AY660" s="190"/>
      <c r="AZ660" s="190"/>
      <c r="BA660" s="190"/>
      <c r="BB660" s="190"/>
      <c r="BC660" s="190"/>
      <c r="BD660" s="190"/>
      <c r="BE660" s="190"/>
    </row>
    <row r="661">
      <c r="AR661" s="190"/>
      <c r="AS661" s="190"/>
      <c r="AT661" s="190"/>
      <c r="AU661" s="191"/>
      <c r="AV661" s="191"/>
      <c r="AW661" s="190"/>
      <c r="AX661" s="190"/>
      <c r="AY661" s="190"/>
      <c r="AZ661" s="190"/>
      <c r="BA661" s="190"/>
      <c r="BB661" s="190"/>
      <c r="BC661" s="190"/>
      <c r="BD661" s="190"/>
      <c r="BE661" s="190"/>
    </row>
    <row r="662">
      <c r="AR662" s="190"/>
      <c r="AS662" s="190"/>
      <c r="AT662" s="190"/>
      <c r="AU662" s="191"/>
      <c r="AV662" s="191"/>
      <c r="AW662" s="190"/>
      <c r="AX662" s="190"/>
      <c r="AY662" s="190"/>
      <c r="AZ662" s="190"/>
      <c r="BA662" s="190"/>
      <c r="BB662" s="190"/>
      <c r="BC662" s="190"/>
      <c r="BD662" s="190"/>
      <c r="BE662" s="190"/>
    </row>
    <row r="663">
      <c r="AR663" s="190"/>
      <c r="AS663" s="190"/>
      <c r="AT663" s="190"/>
      <c r="AU663" s="191"/>
      <c r="AV663" s="191"/>
      <c r="AW663" s="190"/>
      <c r="AX663" s="190"/>
      <c r="AY663" s="190"/>
      <c r="AZ663" s="190"/>
      <c r="BA663" s="190"/>
      <c r="BB663" s="190"/>
      <c r="BC663" s="190"/>
      <c r="BD663" s="190"/>
      <c r="BE663" s="190"/>
    </row>
    <row r="664">
      <c r="AR664" s="190"/>
      <c r="AS664" s="190"/>
      <c r="AT664" s="190"/>
      <c r="AU664" s="191"/>
      <c r="AV664" s="191"/>
      <c r="AW664" s="190"/>
      <c r="AX664" s="190"/>
      <c r="AY664" s="190"/>
      <c r="AZ664" s="190"/>
      <c r="BA664" s="190"/>
      <c r="BB664" s="190"/>
      <c r="BC664" s="190"/>
      <c r="BD664" s="190"/>
      <c r="BE664" s="190"/>
    </row>
    <row r="665">
      <c r="AR665" s="190"/>
      <c r="AS665" s="190"/>
      <c r="AT665" s="190"/>
      <c r="AU665" s="191"/>
      <c r="AV665" s="191"/>
      <c r="AW665" s="190"/>
      <c r="AX665" s="190"/>
      <c r="AY665" s="190"/>
      <c r="AZ665" s="190"/>
      <c r="BA665" s="190"/>
      <c r="BB665" s="190"/>
      <c r="BC665" s="190"/>
      <c r="BD665" s="190"/>
      <c r="BE665" s="190"/>
    </row>
    <row r="666">
      <c r="AR666" s="190"/>
      <c r="AS666" s="190"/>
      <c r="AT666" s="190"/>
      <c r="AU666" s="191"/>
      <c r="AV666" s="191"/>
      <c r="AW666" s="190"/>
      <c r="AX666" s="190"/>
      <c r="AY666" s="190"/>
      <c r="AZ666" s="190"/>
      <c r="BA666" s="190"/>
      <c r="BB666" s="190"/>
      <c r="BC666" s="190"/>
      <c r="BD666" s="190"/>
      <c r="BE666" s="190"/>
    </row>
    <row r="667">
      <c r="AR667" s="190"/>
      <c r="AS667" s="190"/>
      <c r="AT667" s="190"/>
      <c r="AU667" s="191"/>
      <c r="AV667" s="191"/>
      <c r="AW667" s="190"/>
      <c r="AX667" s="190"/>
      <c r="AY667" s="190"/>
      <c r="AZ667" s="190"/>
      <c r="BA667" s="190"/>
      <c r="BB667" s="190"/>
      <c r="BC667" s="190"/>
      <c r="BD667" s="190"/>
      <c r="BE667" s="190"/>
    </row>
    <row r="668">
      <c r="AR668" s="190"/>
      <c r="AS668" s="190"/>
      <c r="AT668" s="190"/>
      <c r="AU668" s="191"/>
      <c r="AV668" s="191"/>
      <c r="AW668" s="190"/>
      <c r="AX668" s="190"/>
      <c r="AY668" s="190"/>
      <c r="AZ668" s="190"/>
      <c r="BA668" s="190"/>
      <c r="BB668" s="190"/>
      <c r="BC668" s="190"/>
      <c r="BD668" s="190"/>
      <c r="BE668" s="190"/>
    </row>
    <row r="669">
      <c r="AR669" s="190"/>
      <c r="AS669" s="190"/>
      <c r="AT669" s="190"/>
      <c r="AU669" s="191"/>
      <c r="AV669" s="191"/>
      <c r="AW669" s="190"/>
      <c r="AX669" s="190"/>
      <c r="AY669" s="190"/>
      <c r="AZ669" s="190"/>
      <c r="BA669" s="190"/>
      <c r="BB669" s="190"/>
      <c r="BC669" s="190"/>
      <c r="BD669" s="190"/>
      <c r="BE669" s="190"/>
    </row>
    <row r="670">
      <c r="AR670" s="190"/>
      <c r="AS670" s="190"/>
      <c r="AT670" s="190"/>
      <c r="AU670" s="191"/>
      <c r="AV670" s="191"/>
      <c r="AW670" s="190"/>
      <c r="AX670" s="190"/>
      <c r="AY670" s="190"/>
      <c r="AZ670" s="190"/>
      <c r="BA670" s="190"/>
      <c r="BB670" s="190"/>
      <c r="BC670" s="190"/>
      <c r="BD670" s="190"/>
      <c r="BE670" s="190"/>
    </row>
    <row r="671">
      <c r="AR671" s="190"/>
      <c r="AS671" s="190"/>
      <c r="AT671" s="190"/>
      <c r="AU671" s="191"/>
      <c r="AV671" s="191"/>
      <c r="AW671" s="190"/>
      <c r="AX671" s="190"/>
      <c r="AY671" s="190"/>
      <c r="AZ671" s="190"/>
      <c r="BA671" s="190"/>
      <c r="BB671" s="190"/>
      <c r="BC671" s="190"/>
      <c r="BD671" s="190"/>
      <c r="BE671" s="190"/>
    </row>
    <row r="672">
      <c r="AR672" s="190"/>
      <c r="AS672" s="190"/>
      <c r="AT672" s="190"/>
      <c r="AU672" s="191"/>
      <c r="AV672" s="191"/>
      <c r="AW672" s="190"/>
      <c r="AX672" s="190"/>
      <c r="AY672" s="190"/>
      <c r="AZ672" s="190"/>
      <c r="BA672" s="190"/>
      <c r="BB672" s="190"/>
      <c r="BC672" s="190"/>
      <c r="BD672" s="190"/>
      <c r="BE672" s="190"/>
    </row>
    <row r="673">
      <c r="AR673" s="190"/>
      <c r="AS673" s="190"/>
      <c r="AT673" s="190"/>
      <c r="AU673" s="191"/>
      <c r="AV673" s="191"/>
      <c r="AW673" s="190"/>
      <c r="AX673" s="190"/>
      <c r="AY673" s="190"/>
      <c r="AZ673" s="190"/>
      <c r="BA673" s="190"/>
      <c r="BB673" s="190"/>
      <c r="BC673" s="190"/>
      <c r="BD673" s="190"/>
      <c r="BE673" s="190"/>
    </row>
    <row r="674">
      <c r="AR674" s="190"/>
      <c r="AS674" s="190"/>
      <c r="AT674" s="190"/>
      <c r="AU674" s="191"/>
      <c r="AV674" s="191"/>
      <c r="AW674" s="190"/>
      <c r="AX674" s="190"/>
      <c r="AY674" s="190"/>
      <c r="AZ674" s="190"/>
      <c r="BA674" s="190"/>
      <c r="BB674" s="190"/>
      <c r="BC674" s="190"/>
      <c r="BD674" s="190"/>
      <c r="BE674" s="190"/>
    </row>
    <row r="675">
      <c r="AR675" s="190"/>
      <c r="AS675" s="190"/>
      <c r="AT675" s="190"/>
      <c r="AU675" s="191"/>
      <c r="AV675" s="191"/>
      <c r="AW675" s="190"/>
      <c r="AX675" s="190"/>
      <c r="AY675" s="190"/>
      <c r="AZ675" s="190"/>
      <c r="BA675" s="190"/>
      <c r="BB675" s="190"/>
      <c r="BC675" s="190"/>
      <c r="BD675" s="190"/>
      <c r="BE675" s="190"/>
    </row>
    <row r="676">
      <c r="AR676" s="190"/>
      <c r="AS676" s="190"/>
      <c r="AT676" s="190"/>
      <c r="AU676" s="191"/>
      <c r="AV676" s="191"/>
      <c r="AW676" s="190"/>
      <c r="AX676" s="190"/>
      <c r="AY676" s="190"/>
      <c r="AZ676" s="190"/>
      <c r="BA676" s="190"/>
      <c r="BB676" s="190"/>
      <c r="BC676" s="190"/>
      <c r="BD676" s="190"/>
      <c r="BE676" s="190"/>
    </row>
    <row r="677">
      <c r="AR677" s="190"/>
      <c r="AS677" s="190"/>
      <c r="AT677" s="190"/>
      <c r="AU677" s="191"/>
      <c r="AV677" s="191"/>
      <c r="AW677" s="190"/>
      <c r="AX677" s="190"/>
      <c r="AY677" s="190"/>
      <c r="AZ677" s="190"/>
      <c r="BA677" s="190"/>
      <c r="BB677" s="190"/>
      <c r="BC677" s="190"/>
      <c r="BD677" s="190"/>
      <c r="BE677" s="190"/>
    </row>
    <row r="678">
      <c r="AR678" s="190"/>
      <c r="AS678" s="190"/>
      <c r="AT678" s="190"/>
      <c r="AU678" s="191"/>
      <c r="AV678" s="191"/>
      <c r="AW678" s="190"/>
      <c r="AX678" s="190"/>
      <c r="AY678" s="190"/>
      <c r="AZ678" s="190"/>
      <c r="BA678" s="190"/>
      <c r="BB678" s="190"/>
      <c r="BC678" s="190"/>
      <c r="BD678" s="190"/>
      <c r="BE678" s="190"/>
    </row>
    <row r="679">
      <c r="AR679" s="190"/>
      <c r="AS679" s="190"/>
      <c r="AT679" s="190"/>
      <c r="AU679" s="191"/>
      <c r="AV679" s="191"/>
      <c r="AW679" s="190"/>
      <c r="AX679" s="190"/>
      <c r="AY679" s="190"/>
      <c r="AZ679" s="190"/>
      <c r="BA679" s="190"/>
      <c r="BB679" s="190"/>
      <c r="BC679" s="190"/>
      <c r="BD679" s="190"/>
      <c r="BE679" s="190"/>
    </row>
    <row r="680">
      <c r="AR680" s="190"/>
      <c r="AS680" s="190"/>
      <c r="AT680" s="190"/>
      <c r="AU680" s="191"/>
      <c r="AV680" s="191"/>
      <c r="AW680" s="190"/>
      <c r="AX680" s="190"/>
      <c r="AY680" s="190"/>
      <c r="AZ680" s="190"/>
      <c r="BA680" s="190"/>
      <c r="BB680" s="190"/>
      <c r="BC680" s="190"/>
      <c r="BD680" s="190"/>
      <c r="BE680" s="190"/>
    </row>
    <row r="681">
      <c r="AR681" s="190"/>
      <c r="AS681" s="190"/>
      <c r="AT681" s="190"/>
      <c r="AU681" s="191"/>
      <c r="AV681" s="191"/>
      <c r="AW681" s="190"/>
      <c r="AX681" s="190"/>
      <c r="AY681" s="190"/>
      <c r="AZ681" s="190"/>
      <c r="BA681" s="190"/>
      <c r="BB681" s="190"/>
      <c r="BC681" s="190"/>
      <c r="BD681" s="190"/>
      <c r="BE681" s="190"/>
    </row>
    <row r="682">
      <c r="AR682" s="190"/>
      <c r="AS682" s="190"/>
      <c r="AT682" s="190"/>
      <c r="AU682" s="191"/>
      <c r="AV682" s="191"/>
      <c r="AW682" s="190"/>
      <c r="AX682" s="190"/>
      <c r="AY682" s="190"/>
      <c r="AZ682" s="190"/>
      <c r="BA682" s="190"/>
      <c r="BB682" s="190"/>
      <c r="BC682" s="190"/>
      <c r="BD682" s="190"/>
      <c r="BE682" s="190"/>
    </row>
    <row r="683">
      <c r="AR683" s="190"/>
      <c r="AS683" s="190"/>
      <c r="AT683" s="190"/>
      <c r="AU683" s="191"/>
      <c r="AV683" s="191"/>
      <c r="AW683" s="190"/>
      <c r="AX683" s="190"/>
      <c r="AY683" s="190"/>
      <c r="AZ683" s="190"/>
      <c r="BA683" s="190"/>
      <c r="BB683" s="190"/>
      <c r="BC683" s="190"/>
      <c r="BD683" s="190"/>
      <c r="BE683" s="190"/>
    </row>
    <row r="684">
      <c r="AR684" s="190"/>
      <c r="AS684" s="190"/>
      <c r="AT684" s="190"/>
      <c r="AU684" s="191"/>
      <c r="AV684" s="191"/>
      <c r="AW684" s="190"/>
      <c r="AX684" s="190"/>
      <c r="AY684" s="190"/>
      <c r="AZ684" s="190"/>
      <c r="BA684" s="190"/>
      <c r="BB684" s="190"/>
      <c r="BC684" s="190"/>
      <c r="BD684" s="190"/>
      <c r="BE684" s="190"/>
    </row>
    <row r="685">
      <c r="AR685" s="190"/>
      <c r="AS685" s="190"/>
      <c r="AT685" s="190"/>
      <c r="AU685" s="191"/>
      <c r="AV685" s="191"/>
      <c r="AW685" s="190"/>
      <c r="AX685" s="190"/>
      <c r="AY685" s="190"/>
      <c r="AZ685" s="190"/>
      <c r="BA685" s="190"/>
      <c r="BB685" s="190"/>
      <c r="BC685" s="190"/>
      <c r="BD685" s="190"/>
      <c r="BE685" s="190"/>
    </row>
    <row r="686">
      <c r="AR686" s="190"/>
      <c r="AS686" s="190"/>
      <c r="AT686" s="190"/>
      <c r="AU686" s="191"/>
      <c r="AV686" s="191"/>
      <c r="AW686" s="190"/>
      <c r="AX686" s="190"/>
      <c r="AY686" s="190"/>
      <c r="AZ686" s="190"/>
      <c r="BA686" s="190"/>
      <c r="BB686" s="190"/>
      <c r="BC686" s="190"/>
      <c r="BD686" s="190"/>
      <c r="BE686" s="190"/>
    </row>
    <row r="687">
      <c r="AR687" s="190"/>
      <c r="AS687" s="190"/>
      <c r="AT687" s="190"/>
      <c r="AU687" s="191"/>
      <c r="AV687" s="191"/>
      <c r="AW687" s="190"/>
      <c r="AX687" s="190"/>
      <c r="AY687" s="190"/>
      <c r="AZ687" s="190"/>
      <c r="BA687" s="190"/>
      <c r="BB687" s="190"/>
      <c r="BC687" s="190"/>
      <c r="BD687" s="190"/>
      <c r="BE687" s="190"/>
    </row>
    <row r="688">
      <c r="AR688" s="190"/>
      <c r="AS688" s="190"/>
      <c r="AT688" s="190"/>
      <c r="AU688" s="191"/>
      <c r="AV688" s="191"/>
      <c r="AW688" s="190"/>
      <c r="AX688" s="190"/>
      <c r="AY688" s="190"/>
      <c r="AZ688" s="190"/>
      <c r="BA688" s="190"/>
      <c r="BB688" s="190"/>
      <c r="BC688" s="190"/>
      <c r="BD688" s="190"/>
      <c r="BE688" s="190"/>
    </row>
    <row r="689">
      <c r="AR689" s="190"/>
      <c r="AS689" s="190"/>
      <c r="AT689" s="190"/>
      <c r="AU689" s="191"/>
      <c r="AV689" s="191"/>
      <c r="AW689" s="190"/>
      <c r="AX689" s="190"/>
      <c r="AY689" s="190"/>
      <c r="AZ689" s="190"/>
      <c r="BA689" s="190"/>
      <c r="BB689" s="190"/>
      <c r="BC689" s="190"/>
      <c r="BD689" s="190"/>
      <c r="BE689" s="190"/>
    </row>
    <row r="690">
      <c r="AR690" s="190"/>
      <c r="AS690" s="190"/>
      <c r="AT690" s="190"/>
      <c r="AU690" s="191"/>
      <c r="AV690" s="191"/>
      <c r="AW690" s="190"/>
      <c r="AX690" s="190"/>
      <c r="AY690" s="190"/>
      <c r="AZ690" s="190"/>
      <c r="BA690" s="190"/>
      <c r="BB690" s="190"/>
      <c r="BC690" s="190"/>
      <c r="BD690" s="190"/>
      <c r="BE690" s="190"/>
    </row>
    <row r="691">
      <c r="AR691" s="190"/>
      <c r="AS691" s="190"/>
      <c r="AT691" s="190"/>
      <c r="AU691" s="191"/>
      <c r="AV691" s="191"/>
      <c r="AW691" s="190"/>
      <c r="AX691" s="190"/>
      <c r="AY691" s="190"/>
      <c r="AZ691" s="190"/>
      <c r="BA691" s="190"/>
      <c r="BB691" s="190"/>
      <c r="BC691" s="190"/>
      <c r="BD691" s="190"/>
      <c r="BE691" s="190"/>
    </row>
    <row r="692">
      <c r="AR692" s="190"/>
      <c r="AS692" s="190"/>
      <c r="AT692" s="190"/>
      <c r="AU692" s="191"/>
      <c r="AV692" s="191"/>
      <c r="AW692" s="190"/>
      <c r="AX692" s="190"/>
      <c r="AY692" s="190"/>
      <c r="AZ692" s="190"/>
      <c r="BA692" s="190"/>
      <c r="BB692" s="190"/>
      <c r="BC692" s="190"/>
      <c r="BD692" s="190"/>
      <c r="BE692" s="190"/>
    </row>
    <row r="693">
      <c r="AR693" s="190"/>
      <c r="AS693" s="190"/>
      <c r="AT693" s="190"/>
      <c r="AU693" s="191"/>
      <c r="AV693" s="191"/>
      <c r="AW693" s="190"/>
      <c r="AX693" s="190"/>
      <c r="AY693" s="190"/>
      <c r="AZ693" s="190"/>
      <c r="BA693" s="190"/>
      <c r="BB693" s="190"/>
      <c r="BC693" s="190"/>
      <c r="BD693" s="190"/>
      <c r="BE693" s="190"/>
    </row>
    <row r="694">
      <c r="AR694" s="190"/>
      <c r="AS694" s="190"/>
      <c r="AT694" s="190"/>
      <c r="AU694" s="191"/>
      <c r="AV694" s="191"/>
      <c r="AW694" s="190"/>
      <c r="AX694" s="190"/>
      <c r="AY694" s="190"/>
      <c r="AZ694" s="190"/>
      <c r="BA694" s="190"/>
      <c r="BB694" s="190"/>
      <c r="BC694" s="190"/>
      <c r="BD694" s="190"/>
      <c r="BE694" s="190"/>
    </row>
    <row r="695">
      <c r="AR695" s="190"/>
      <c r="AS695" s="190"/>
      <c r="AT695" s="190"/>
      <c r="AU695" s="191"/>
      <c r="AV695" s="191"/>
      <c r="AW695" s="190"/>
      <c r="AX695" s="190"/>
      <c r="AY695" s="190"/>
      <c r="AZ695" s="190"/>
      <c r="BA695" s="190"/>
      <c r="BB695" s="190"/>
      <c r="BC695" s="190"/>
      <c r="BD695" s="190"/>
      <c r="BE695" s="190"/>
    </row>
    <row r="696">
      <c r="AR696" s="190"/>
      <c r="AS696" s="190"/>
      <c r="AT696" s="190"/>
      <c r="AU696" s="191"/>
      <c r="AV696" s="191"/>
      <c r="AW696" s="190"/>
      <c r="AX696" s="190"/>
      <c r="AY696" s="190"/>
      <c r="AZ696" s="190"/>
      <c r="BA696" s="190"/>
      <c r="BB696" s="190"/>
      <c r="BC696" s="190"/>
      <c r="BD696" s="190"/>
      <c r="BE696" s="190"/>
    </row>
    <row r="697">
      <c r="AR697" s="190"/>
      <c r="AS697" s="190"/>
      <c r="AT697" s="190"/>
      <c r="AU697" s="191"/>
      <c r="AV697" s="191"/>
      <c r="AW697" s="190"/>
      <c r="AX697" s="190"/>
      <c r="AY697" s="190"/>
      <c r="AZ697" s="190"/>
      <c r="BA697" s="190"/>
      <c r="BB697" s="190"/>
      <c r="BC697" s="190"/>
      <c r="BD697" s="190"/>
      <c r="BE697" s="190"/>
    </row>
    <row r="698">
      <c r="AR698" s="190"/>
      <c r="AS698" s="190"/>
      <c r="AT698" s="190"/>
      <c r="AU698" s="191"/>
      <c r="AV698" s="191"/>
      <c r="AW698" s="190"/>
      <c r="AX698" s="190"/>
      <c r="AY698" s="190"/>
      <c r="AZ698" s="190"/>
      <c r="BA698" s="190"/>
      <c r="BB698" s="190"/>
      <c r="BC698" s="190"/>
      <c r="BD698" s="190"/>
      <c r="BE698" s="190"/>
    </row>
    <row r="699">
      <c r="AR699" s="190"/>
      <c r="AS699" s="190"/>
      <c r="AT699" s="190"/>
      <c r="AU699" s="191"/>
      <c r="AV699" s="191"/>
      <c r="AW699" s="190"/>
      <c r="AX699" s="190"/>
      <c r="AY699" s="190"/>
      <c r="AZ699" s="190"/>
      <c r="BA699" s="190"/>
      <c r="BB699" s="190"/>
      <c r="BC699" s="190"/>
      <c r="BD699" s="190"/>
      <c r="BE699" s="190"/>
    </row>
    <row r="700">
      <c r="AR700" s="190"/>
      <c r="AS700" s="190"/>
      <c r="AT700" s="190"/>
      <c r="AU700" s="191"/>
      <c r="AV700" s="191"/>
      <c r="AW700" s="190"/>
      <c r="AX700" s="190"/>
      <c r="AY700" s="190"/>
      <c r="AZ700" s="190"/>
      <c r="BA700" s="190"/>
      <c r="BB700" s="190"/>
      <c r="BC700" s="190"/>
      <c r="BD700" s="190"/>
      <c r="BE700" s="190"/>
    </row>
    <row r="701">
      <c r="AR701" s="190"/>
      <c r="AS701" s="190"/>
      <c r="AT701" s="190"/>
      <c r="AU701" s="191"/>
      <c r="AV701" s="191"/>
      <c r="AW701" s="190"/>
      <c r="AX701" s="190"/>
      <c r="AY701" s="190"/>
      <c r="AZ701" s="190"/>
      <c r="BA701" s="190"/>
      <c r="BB701" s="190"/>
      <c r="BC701" s="190"/>
      <c r="BD701" s="190"/>
      <c r="BE701" s="190"/>
    </row>
    <row r="702">
      <c r="AR702" s="190"/>
      <c r="AS702" s="190"/>
      <c r="AT702" s="190"/>
      <c r="AU702" s="191"/>
      <c r="AV702" s="191"/>
      <c r="AW702" s="190"/>
      <c r="AX702" s="190"/>
      <c r="AY702" s="190"/>
      <c r="AZ702" s="190"/>
      <c r="BA702" s="190"/>
      <c r="BB702" s="190"/>
      <c r="BC702" s="190"/>
      <c r="BD702" s="190"/>
      <c r="BE702" s="190"/>
    </row>
    <row r="703">
      <c r="AR703" s="190"/>
      <c r="AS703" s="190"/>
      <c r="AT703" s="190"/>
      <c r="AU703" s="191"/>
      <c r="AV703" s="191"/>
      <c r="AW703" s="190"/>
      <c r="AX703" s="190"/>
      <c r="AY703" s="190"/>
      <c r="AZ703" s="190"/>
      <c r="BA703" s="190"/>
      <c r="BB703" s="190"/>
      <c r="BC703" s="190"/>
      <c r="BD703" s="190"/>
      <c r="BE703" s="190"/>
    </row>
    <row r="704">
      <c r="AR704" s="190"/>
      <c r="AS704" s="190"/>
      <c r="AT704" s="190"/>
      <c r="AU704" s="191"/>
      <c r="AV704" s="191"/>
      <c r="AW704" s="190"/>
      <c r="AX704" s="190"/>
      <c r="AY704" s="190"/>
      <c r="AZ704" s="190"/>
      <c r="BA704" s="190"/>
      <c r="BB704" s="190"/>
      <c r="BC704" s="190"/>
      <c r="BD704" s="190"/>
      <c r="BE704" s="190"/>
    </row>
    <row r="705">
      <c r="AR705" s="190"/>
      <c r="AS705" s="190"/>
      <c r="AT705" s="190"/>
      <c r="AU705" s="191"/>
      <c r="AV705" s="191"/>
      <c r="AW705" s="190"/>
      <c r="AX705" s="190"/>
      <c r="AY705" s="190"/>
      <c r="AZ705" s="190"/>
      <c r="BA705" s="190"/>
      <c r="BB705" s="190"/>
      <c r="BC705" s="190"/>
      <c r="BD705" s="190"/>
      <c r="BE705" s="190"/>
    </row>
    <row r="706">
      <c r="AR706" s="190"/>
      <c r="AS706" s="190"/>
      <c r="AT706" s="190"/>
      <c r="AU706" s="191"/>
      <c r="AV706" s="191"/>
      <c r="AW706" s="190"/>
      <c r="AX706" s="190"/>
      <c r="AY706" s="190"/>
      <c r="AZ706" s="190"/>
      <c r="BA706" s="190"/>
      <c r="BB706" s="190"/>
      <c r="BC706" s="190"/>
      <c r="BD706" s="190"/>
      <c r="BE706" s="190"/>
    </row>
    <row r="707">
      <c r="AR707" s="190"/>
      <c r="AS707" s="190"/>
      <c r="AT707" s="190"/>
      <c r="AU707" s="191"/>
      <c r="AV707" s="191"/>
      <c r="AW707" s="190"/>
      <c r="AX707" s="190"/>
      <c r="AY707" s="190"/>
      <c r="AZ707" s="190"/>
      <c r="BA707" s="190"/>
      <c r="BB707" s="190"/>
      <c r="BC707" s="190"/>
      <c r="BD707" s="190"/>
      <c r="BE707" s="190"/>
    </row>
    <row r="708">
      <c r="AR708" s="190"/>
      <c r="AS708" s="190"/>
      <c r="AT708" s="190"/>
      <c r="AU708" s="191"/>
      <c r="AV708" s="191"/>
      <c r="AW708" s="190"/>
      <c r="AX708" s="190"/>
      <c r="AY708" s="190"/>
      <c r="AZ708" s="190"/>
      <c r="BA708" s="190"/>
      <c r="BB708" s="190"/>
      <c r="BC708" s="190"/>
      <c r="BD708" s="190"/>
      <c r="BE708" s="190"/>
    </row>
    <row r="709">
      <c r="AR709" s="190"/>
      <c r="AS709" s="190"/>
      <c r="AT709" s="190"/>
      <c r="AU709" s="191"/>
      <c r="AV709" s="191"/>
      <c r="AW709" s="190"/>
      <c r="AX709" s="190"/>
      <c r="AY709" s="190"/>
      <c r="AZ709" s="190"/>
      <c r="BA709" s="190"/>
      <c r="BB709" s="190"/>
      <c r="BC709" s="190"/>
      <c r="BD709" s="190"/>
      <c r="BE709" s="190"/>
    </row>
    <row r="710">
      <c r="AR710" s="190"/>
      <c r="AS710" s="190"/>
      <c r="AT710" s="190"/>
      <c r="AU710" s="191"/>
      <c r="AV710" s="191"/>
      <c r="AW710" s="190"/>
      <c r="AX710" s="190"/>
      <c r="AY710" s="190"/>
      <c r="AZ710" s="190"/>
      <c r="BA710" s="190"/>
      <c r="BB710" s="190"/>
      <c r="BC710" s="190"/>
      <c r="BD710" s="190"/>
      <c r="BE710" s="190"/>
    </row>
    <row r="711">
      <c r="AR711" s="190"/>
      <c r="AS711" s="190"/>
      <c r="AT711" s="190"/>
      <c r="AU711" s="191"/>
      <c r="AV711" s="191"/>
      <c r="AW711" s="190"/>
      <c r="AX711" s="190"/>
      <c r="AY711" s="190"/>
      <c r="AZ711" s="190"/>
      <c r="BA711" s="190"/>
      <c r="BB711" s="190"/>
      <c r="BC711" s="190"/>
      <c r="BD711" s="190"/>
      <c r="BE711" s="190"/>
    </row>
    <row r="712">
      <c r="AR712" s="190"/>
      <c r="AS712" s="190"/>
      <c r="AT712" s="190"/>
      <c r="AU712" s="191"/>
      <c r="AV712" s="191"/>
      <c r="AW712" s="190"/>
      <c r="AX712" s="190"/>
      <c r="AY712" s="190"/>
      <c r="AZ712" s="190"/>
      <c r="BA712" s="190"/>
      <c r="BB712" s="190"/>
      <c r="BC712" s="190"/>
      <c r="BD712" s="190"/>
      <c r="BE712" s="190"/>
    </row>
    <row r="713">
      <c r="AR713" s="190"/>
      <c r="AS713" s="190"/>
      <c r="AT713" s="190"/>
      <c r="AU713" s="191"/>
      <c r="AV713" s="191"/>
      <c r="AW713" s="190"/>
      <c r="AX713" s="190"/>
      <c r="AY713" s="190"/>
      <c r="AZ713" s="190"/>
      <c r="BA713" s="190"/>
      <c r="BB713" s="190"/>
      <c r="BC713" s="190"/>
      <c r="BD713" s="190"/>
      <c r="BE713" s="190"/>
    </row>
    <row r="714">
      <c r="AR714" s="190"/>
      <c r="AS714" s="190"/>
      <c r="AT714" s="190"/>
      <c r="AU714" s="191"/>
      <c r="AV714" s="191"/>
      <c r="AW714" s="190"/>
      <c r="AX714" s="190"/>
      <c r="AY714" s="190"/>
      <c r="AZ714" s="190"/>
      <c r="BA714" s="190"/>
      <c r="BB714" s="190"/>
      <c r="BC714" s="190"/>
      <c r="BD714" s="190"/>
      <c r="BE714" s="190"/>
    </row>
    <row r="715">
      <c r="AR715" s="190"/>
      <c r="AS715" s="190"/>
      <c r="AT715" s="190"/>
      <c r="AU715" s="191"/>
      <c r="AV715" s="191"/>
      <c r="AW715" s="190"/>
      <c r="AX715" s="190"/>
      <c r="AY715" s="190"/>
      <c r="AZ715" s="190"/>
      <c r="BA715" s="190"/>
      <c r="BB715" s="190"/>
      <c r="BC715" s="190"/>
      <c r="BD715" s="190"/>
      <c r="BE715" s="190"/>
    </row>
    <row r="716">
      <c r="AR716" s="190"/>
      <c r="AS716" s="190"/>
      <c r="AT716" s="190"/>
      <c r="AU716" s="191"/>
      <c r="AV716" s="191"/>
      <c r="AW716" s="190"/>
      <c r="AX716" s="190"/>
      <c r="AY716" s="190"/>
      <c r="AZ716" s="190"/>
      <c r="BA716" s="190"/>
      <c r="BB716" s="190"/>
      <c r="BC716" s="190"/>
      <c r="BD716" s="190"/>
      <c r="BE716" s="190"/>
    </row>
    <row r="717">
      <c r="AR717" s="190"/>
      <c r="AS717" s="190"/>
      <c r="AT717" s="190"/>
      <c r="AU717" s="191"/>
      <c r="AV717" s="191"/>
      <c r="AW717" s="190"/>
      <c r="AX717" s="190"/>
      <c r="AY717" s="190"/>
      <c r="AZ717" s="190"/>
      <c r="BA717" s="190"/>
      <c r="BB717" s="190"/>
      <c r="BC717" s="190"/>
      <c r="BD717" s="190"/>
      <c r="BE717" s="190"/>
    </row>
    <row r="718">
      <c r="AR718" s="190"/>
      <c r="AS718" s="190"/>
      <c r="AT718" s="190"/>
      <c r="AU718" s="191"/>
      <c r="AV718" s="191"/>
      <c r="AW718" s="190"/>
      <c r="AX718" s="190"/>
      <c r="AY718" s="190"/>
      <c r="AZ718" s="190"/>
      <c r="BA718" s="190"/>
      <c r="BB718" s="190"/>
      <c r="BC718" s="190"/>
      <c r="BD718" s="190"/>
      <c r="BE718" s="190"/>
    </row>
    <row r="719">
      <c r="AR719" s="190"/>
      <c r="AS719" s="190"/>
      <c r="AT719" s="190"/>
      <c r="AU719" s="191"/>
      <c r="AV719" s="191"/>
      <c r="AW719" s="190"/>
      <c r="AX719" s="190"/>
      <c r="AY719" s="190"/>
      <c r="AZ719" s="190"/>
      <c r="BA719" s="190"/>
      <c r="BB719" s="190"/>
      <c r="BC719" s="190"/>
      <c r="BD719" s="190"/>
      <c r="BE719" s="190"/>
    </row>
    <row r="720">
      <c r="AR720" s="190"/>
      <c r="AS720" s="190"/>
      <c r="AT720" s="190"/>
      <c r="AU720" s="191"/>
      <c r="AV720" s="191"/>
      <c r="AW720" s="190"/>
      <c r="AX720" s="190"/>
      <c r="AY720" s="190"/>
      <c r="AZ720" s="190"/>
      <c r="BA720" s="190"/>
      <c r="BB720" s="190"/>
      <c r="BC720" s="190"/>
      <c r="BD720" s="190"/>
      <c r="BE720" s="190"/>
    </row>
    <row r="721">
      <c r="AR721" s="190"/>
      <c r="AS721" s="190"/>
      <c r="AT721" s="190"/>
      <c r="AU721" s="191"/>
      <c r="AV721" s="191"/>
      <c r="AW721" s="190"/>
      <c r="AX721" s="190"/>
      <c r="AY721" s="190"/>
      <c r="AZ721" s="190"/>
      <c r="BA721" s="190"/>
      <c r="BB721" s="190"/>
      <c r="BC721" s="190"/>
      <c r="BD721" s="190"/>
      <c r="BE721" s="190"/>
    </row>
    <row r="722">
      <c r="AR722" s="190"/>
      <c r="AS722" s="190"/>
      <c r="AT722" s="190"/>
      <c r="AU722" s="191"/>
      <c r="AV722" s="191"/>
      <c r="AW722" s="190"/>
      <c r="AX722" s="190"/>
      <c r="AY722" s="190"/>
      <c r="AZ722" s="190"/>
      <c r="BA722" s="190"/>
      <c r="BB722" s="190"/>
      <c r="BC722" s="190"/>
      <c r="BD722" s="190"/>
      <c r="BE722" s="190"/>
    </row>
    <row r="723">
      <c r="AR723" s="190"/>
      <c r="AS723" s="190"/>
      <c r="AT723" s="190"/>
      <c r="AU723" s="191"/>
      <c r="AV723" s="191"/>
      <c r="AW723" s="190"/>
      <c r="AX723" s="190"/>
      <c r="AY723" s="190"/>
      <c r="AZ723" s="190"/>
      <c r="BA723" s="190"/>
      <c r="BB723" s="190"/>
      <c r="BC723" s="190"/>
      <c r="BD723" s="190"/>
      <c r="BE723" s="190"/>
    </row>
    <row r="724">
      <c r="AR724" s="190"/>
      <c r="AS724" s="190"/>
      <c r="AT724" s="190"/>
      <c r="AU724" s="191"/>
      <c r="AV724" s="191"/>
      <c r="AW724" s="190"/>
      <c r="AX724" s="190"/>
      <c r="AY724" s="190"/>
      <c r="AZ724" s="190"/>
      <c r="BA724" s="190"/>
      <c r="BB724" s="190"/>
      <c r="BC724" s="190"/>
      <c r="BD724" s="190"/>
      <c r="BE724" s="190"/>
    </row>
    <row r="725">
      <c r="AR725" s="190"/>
      <c r="AS725" s="190"/>
      <c r="AT725" s="190"/>
      <c r="AU725" s="191"/>
      <c r="AV725" s="191"/>
      <c r="AW725" s="190"/>
      <c r="AX725" s="190"/>
      <c r="AY725" s="190"/>
      <c r="AZ725" s="190"/>
      <c r="BA725" s="190"/>
      <c r="BB725" s="190"/>
      <c r="BC725" s="190"/>
      <c r="BD725" s="190"/>
      <c r="BE725" s="190"/>
    </row>
    <row r="726">
      <c r="AR726" s="190"/>
      <c r="AS726" s="190"/>
      <c r="AT726" s="190"/>
      <c r="AU726" s="191"/>
      <c r="AV726" s="191"/>
      <c r="AW726" s="190"/>
      <c r="AX726" s="190"/>
      <c r="AY726" s="190"/>
      <c r="AZ726" s="190"/>
      <c r="BA726" s="190"/>
      <c r="BB726" s="190"/>
      <c r="BC726" s="190"/>
      <c r="BD726" s="190"/>
      <c r="BE726" s="190"/>
    </row>
    <row r="727">
      <c r="AR727" s="190"/>
      <c r="AS727" s="190"/>
      <c r="AT727" s="190"/>
      <c r="AU727" s="191"/>
      <c r="AV727" s="191"/>
      <c r="AW727" s="190"/>
      <c r="AX727" s="190"/>
      <c r="AY727" s="190"/>
      <c r="AZ727" s="190"/>
      <c r="BA727" s="190"/>
      <c r="BB727" s="190"/>
      <c r="BC727" s="190"/>
      <c r="BD727" s="190"/>
      <c r="BE727" s="190"/>
    </row>
    <row r="728">
      <c r="AR728" s="190"/>
      <c r="AS728" s="190"/>
      <c r="AT728" s="190"/>
      <c r="AU728" s="191"/>
      <c r="AV728" s="191"/>
      <c r="AW728" s="190"/>
      <c r="AX728" s="190"/>
      <c r="AY728" s="190"/>
      <c r="AZ728" s="190"/>
      <c r="BA728" s="190"/>
      <c r="BB728" s="190"/>
      <c r="BC728" s="190"/>
      <c r="BD728" s="190"/>
      <c r="BE728" s="190"/>
    </row>
    <row r="729">
      <c r="AR729" s="190"/>
      <c r="AS729" s="190"/>
      <c r="AT729" s="190"/>
      <c r="AU729" s="191"/>
      <c r="AV729" s="191"/>
      <c r="AW729" s="190"/>
      <c r="AX729" s="190"/>
      <c r="AY729" s="190"/>
      <c r="AZ729" s="190"/>
      <c r="BA729" s="190"/>
      <c r="BB729" s="190"/>
      <c r="BC729" s="190"/>
      <c r="BD729" s="190"/>
      <c r="BE729" s="190"/>
    </row>
    <row r="730">
      <c r="AR730" s="190"/>
      <c r="AS730" s="190"/>
      <c r="AT730" s="190"/>
      <c r="AU730" s="191"/>
      <c r="AV730" s="191"/>
      <c r="AW730" s="190"/>
      <c r="AX730" s="190"/>
      <c r="AY730" s="190"/>
      <c r="AZ730" s="190"/>
      <c r="BA730" s="190"/>
      <c r="BB730" s="190"/>
      <c r="BC730" s="190"/>
      <c r="BD730" s="190"/>
      <c r="BE730" s="190"/>
    </row>
    <row r="731">
      <c r="AR731" s="190"/>
      <c r="AS731" s="190"/>
      <c r="AT731" s="190"/>
      <c r="AU731" s="191"/>
      <c r="AV731" s="191"/>
      <c r="AW731" s="190"/>
      <c r="AX731" s="190"/>
      <c r="AY731" s="190"/>
      <c r="AZ731" s="190"/>
      <c r="BA731" s="190"/>
      <c r="BB731" s="190"/>
      <c r="BC731" s="190"/>
      <c r="BD731" s="190"/>
      <c r="BE731" s="190"/>
    </row>
    <row r="732">
      <c r="AR732" s="190"/>
      <c r="AS732" s="190"/>
      <c r="AT732" s="190"/>
      <c r="AU732" s="191"/>
      <c r="AV732" s="191"/>
      <c r="AW732" s="190"/>
      <c r="AX732" s="190"/>
      <c r="AY732" s="190"/>
      <c r="AZ732" s="190"/>
      <c r="BA732" s="190"/>
      <c r="BB732" s="190"/>
      <c r="BC732" s="190"/>
      <c r="BD732" s="190"/>
      <c r="BE732" s="190"/>
    </row>
    <row r="733">
      <c r="AR733" s="190"/>
      <c r="AS733" s="190"/>
      <c r="AT733" s="190"/>
      <c r="AU733" s="191"/>
      <c r="AV733" s="191"/>
      <c r="AW733" s="190"/>
      <c r="AX733" s="190"/>
      <c r="AY733" s="190"/>
      <c r="AZ733" s="190"/>
      <c r="BA733" s="190"/>
      <c r="BB733" s="190"/>
      <c r="BC733" s="190"/>
      <c r="BD733" s="190"/>
      <c r="BE733" s="190"/>
    </row>
    <row r="734">
      <c r="AR734" s="190"/>
      <c r="AS734" s="190"/>
      <c r="AT734" s="190"/>
      <c r="AU734" s="191"/>
      <c r="AV734" s="191"/>
      <c r="AW734" s="190"/>
      <c r="AX734" s="190"/>
      <c r="AY734" s="190"/>
      <c r="AZ734" s="190"/>
      <c r="BA734" s="190"/>
      <c r="BB734" s="190"/>
      <c r="BC734" s="190"/>
      <c r="BD734" s="190"/>
      <c r="BE734" s="190"/>
    </row>
    <row r="735">
      <c r="AR735" s="190"/>
      <c r="AS735" s="190"/>
      <c r="AT735" s="190"/>
      <c r="AU735" s="191"/>
      <c r="AV735" s="191"/>
      <c r="AW735" s="190"/>
      <c r="AX735" s="190"/>
      <c r="AY735" s="190"/>
      <c r="AZ735" s="190"/>
      <c r="BA735" s="190"/>
      <c r="BB735" s="190"/>
      <c r="BC735" s="190"/>
      <c r="BD735" s="190"/>
      <c r="BE735" s="190"/>
    </row>
    <row r="736">
      <c r="AR736" s="190"/>
      <c r="AS736" s="190"/>
      <c r="AT736" s="190"/>
      <c r="AU736" s="191"/>
      <c r="AV736" s="191"/>
      <c r="AW736" s="190"/>
      <c r="AX736" s="190"/>
      <c r="AY736" s="190"/>
      <c r="AZ736" s="190"/>
      <c r="BA736" s="190"/>
      <c r="BB736" s="190"/>
      <c r="BC736" s="190"/>
      <c r="BD736" s="190"/>
      <c r="BE736" s="190"/>
    </row>
    <row r="737">
      <c r="AR737" s="190"/>
      <c r="AS737" s="190"/>
      <c r="AT737" s="190"/>
      <c r="AU737" s="191"/>
      <c r="AV737" s="191"/>
      <c r="AW737" s="190"/>
      <c r="AX737" s="190"/>
      <c r="AY737" s="190"/>
      <c r="AZ737" s="190"/>
      <c r="BA737" s="190"/>
      <c r="BB737" s="190"/>
      <c r="BC737" s="190"/>
      <c r="BD737" s="190"/>
      <c r="BE737" s="190"/>
    </row>
    <row r="738">
      <c r="AR738" s="190"/>
      <c r="AS738" s="190"/>
      <c r="AT738" s="190"/>
      <c r="AU738" s="191"/>
      <c r="AV738" s="191"/>
      <c r="AW738" s="190"/>
      <c r="AX738" s="190"/>
      <c r="AY738" s="190"/>
      <c r="AZ738" s="190"/>
      <c r="BA738" s="190"/>
      <c r="BB738" s="190"/>
      <c r="BC738" s="190"/>
      <c r="BD738" s="190"/>
      <c r="BE738" s="190"/>
    </row>
    <row r="739">
      <c r="AR739" s="190"/>
      <c r="AS739" s="190"/>
      <c r="AT739" s="190"/>
      <c r="AU739" s="191"/>
      <c r="AV739" s="191"/>
      <c r="AW739" s="190"/>
      <c r="AX739" s="190"/>
      <c r="AY739" s="190"/>
      <c r="AZ739" s="190"/>
      <c r="BA739" s="190"/>
      <c r="BB739" s="190"/>
      <c r="BC739" s="190"/>
      <c r="BD739" s="190"/>
      <c r="BE739" s="190"/>
    </row>
    <row r="740">
      <c r="AR740" s="190"/>
      <c r="AS740" s="190"/>
      <c r="AT740" s="190"/>
      <c r="AU740" s="191"/>
      <c r="AV740" s="191"/>
      <c r="AW740" s="190"/>
      <c r="AX740" s="190"/>
      <c r="AY740" s="190"/>
      <c r="AZ740" s="190"/>
      <c r="BA740" s="190"/>
      <c r="BB740" s="190"/>
      <c r="BC740" s="190"/>
      <c r="BD740" s="190"/>
      <c r="BE740" s="190"/>
    </row>
    <row r="741">
      <c r="AR741" s="190"/>
      <c r="AS741" s="190"/>
      <c r="AT741" s="190"/>
      <c r="AU741" s="191"/>
      <c r="AV741" s="191"/>
      <c r="AW741" s="190"/>
      <c r="AX741" s="190"/>
      <c r="AY741" s="190"/>
      <c r="AZ741" s="190"/>
      <c r="BA741" s="190"/>
      <c r="BB741" s="190"/>
      <c r="BC741" s="190"/>
      <c r="BD741" s="190"/>
      <c r="BE741" s="190"/>
    </row>
    <row r="742">
      <c r="AR742" s="190"/>
      <c r="AS742" s="190"/>
      <c r="AT742" s="190"/>
      <c r="AU742" s="191"/>
      <c r="AV742" s="191"/>
      <c r="AW742" s="190"/>
      <c r="AX742" s="190"/>
      <c r="AY742" s="190"/>
      <c r="AZ742" s="190"/>
      <c r="BA742" s="190"/>
      <c r="BB742" s="190"/>
      <c r="BC742" s="190"/>
      <c r="BD742" s="190"/>
      <c r="BE742" s="190"/>
    </row>
    <row r="743">
      <c r="AR743" s="190"/>
      <c r="AS743" s="190"/>
      <c r="AT743" s="190"/>
      <c r="AU743" s="191"/>
      <c r="AV743" s="191"/>
      <c r="AW743" s="190"/>
      <c r="AX743" s="190"/>
      <c r="AY743" s="190"/>
      <c r="AZ743" s="190"/>
      <c r="BA743" s="190"/>
      <c r="BB743" s="190"/>
      <c r="BC743" s="190"/>
      <c r="BD743" s="190"/>
      <c r="BE743" s="190"/>
    </row>
    <row r="744">
      <c r="AR744" s="190"/>
      <c r="AS744" s="190"/>
      <c r="AT744" s="190"/>
      <c r="AU744" s="191"/>
      <c r="AV744" s="191"/>
      <c r="AW744" s="190"/>
      <c r="AX744" s="190"/>
      <c r="AY744" s="190"/>
      <c r="AZ744" s="190"/>
      <c r="BA744" s="190"/>
      <c r="BB744" s="190"/>
      <c r="BC744" s="190"/>
      <c r="BD744" s="190"/>
      <c r="BE744" s="190"/>
    </row>
    <row r="745">
      <c r="AR745" s="190"/>
      <c r="AS745" s="190"/>
      <c r="AT745" s="190"/>
      <c r="AU745" s="191"/>
      <c r="AV745" s="191"/>
      <c r="AW745" s="190"/>
      <c r="AX745" s="190"/>
      <c r="AY745" s="190"/>
      <c r="AZ745" s="190"/>
      <c r="BA745" s="190"/>
      <c r="BB745" s="190"/>
      <c r="BC745" s="190"/>
      <c r="BD745" s="190"/>
      <c r="BE745" s="190"/>
    </row>
    <row r="746">
      <c r="AR746" s="190"/>
      <c r="AS746" s="190"/>
      <c r="AT746" s="190"/>
      <c r="AU746" s="191"/>
      <c r="AV746" s="191"/>
      <c r="AW746" s="190"/>
      <c r="AX746" s="190"/>
      <c r="AY746" s="190"/>
      <c r="AZ746" s="190"/>
      <c r="BA746" s="190"/>
      <c r="BB746" s="190"/>
      <c r="BC746" s="190"/>
      <c r="BD746" s="190"/>
      <c r="BE746" s="190"/>
    </row>
    <row r="747">
      <c r="AR747" s="190"/>
      <c r="AS747" s="190"/>
      <c r="AT747" s="190"/>
      <c r="AU747" s="191"/>
      <c r="AV747" s="191"/>
      <c r="AW747" s="190"/>
      <c r="AX747" s="190"/>
      <c r="AY747" s="190"/>
      <c r="AZ747" s="190"/>
      <c r="BA747" s="190"/>
      <c r="BB747" s="190"/>
      <c r="BC747" s="190"/>
      <c r="BD747" s="190"/>
      <c r="BE747" s="190"/>
    </row>
    <row r="748">
      <c r="AR748" s="190"/>
      <c r="AS748" s="190"/>
      <c r="AT748" s="190"/>
      <c r="AU748" s="191"/>
      <c r="AV748" s="191"/>
      <c r="AW748" s="190"/>
      <c r="AX748" s="190"/>
      <c r="AY748" s="190"/>
      <c r="AZ748" s="190"/>
      <c r="BA748" s="190"/>
      <c r="BB748" s="190"/>
      <c r="BC748" s="190"/>
      <c r="BD748" s="190"/>
      <c r="BE748" s="190"/>
    </row>
    <row r="749">
      <c r="AR749" s="190"/>
      <c r="AS749" s="190"/>
      <c r="AT749" s="190"/>
      <c r="AU749" s="191"/>
      <c r="AV749" s="191"/>
      <c r="AW749" s="190"/>
      <c r="AX749" s="190"/>
      <c r="AY749" s="190"/>
      <c r="AZ749" s="190"/>
      <c r="BA749" s="190"/>
      <c r="BB749" s="190"/>
      <c r="BC749" s="190"/>
      <c r="BD749" s="190"/>
      <c r="BE749" s="190"/>
    </row>
    <row r="750">
      <c r="AR750" s="190"/>
      <c r="AS750" s="190"/>
      <c r="AT750" s="190"/>
      <c r="AU750" s="191"/>
      <c r="AV750" s="191"/>
      <c r="AW750" s="190"/>
      <c r="AX750" s="190"/>
      <c r="AY750" s="190"/>
      <c r="AZ750" s="190"/>
      <c r="BA750" s="190"/>
      <c r="BB750" s="190"/>
      <c r="BC750" s="190"/>
      <c r="BD750" s="190"/>
      <c r="BE750" s="190"/>
    </row>
    <row r="751">
      <c r="AR751" s="190"/>
      <c r="AS751" s="190"/>
      <c r="AT751" s="190"/>
      <c r="AU751" s="191"/>
      <c r="AV751" s="191"/>
      <c r="AW751" s="190"/>
      <c r="AX751" s="190"/>
      <c r="AY751" s="190"/>
      <c r="AZ751" s="190"/>
      <c r="BA751" s="190"/>
      <c r="BB751" s="190"/>
      <c r="BC751" s="190"/>
      <c r="BD751" s="190"/>
      <c r="BE751" s="190"/>
    </row>
    <row r="752">
      <c r="AR752" s="190"/>
      <c r="AS752" s="190"/>
      <c r="AT752" s="190"/>
      <c r="AU752" s="191"/>
      <c r="AV752" s="191"/>
      <c r="AW752" s="190"/>
      <c r="AX752" s="190"/>
      <c r="AY752" s="190"/>
      <c r="AZ752" s="190"/>
      <c r="BA752" s="190"/>
      <c r="BB752" s="190"/>
      <c r="BC752" s="190"/>
      <c r="BD752" s="190"/>
      <c r="BE752" s="190"/>
    </row>
    <row r="753">
      <c r="AR753" s="190"/>
      <c r="AS753" s="190"/>
      <c r="AT753" s="190"/>
      <c r="AU753" s="191"/>
      <c r="AV753" s="191"/>
      <c r="AW753" s="190"/>
      <c r="AX753" s="190"/>
      <c r="AY753" s="190"/>
      <c r="AZ753" s="190"/>
      <c r="BA753" s="190"/>
      <c r="BB753" s="190"/>
      <c r="BC753" s="190"/>
      <c r="BD753" s="190"/>
      <c r="BE753" s="190"/>
    </row>
    <row r="754">
      <c r="AR754" s="190"/>
      <c r="AS754" s="190"/>
      <c r="AT754" s="190"/>
      <c r="AU754" s="191"/>
      <c r="AV754" s="191"/>
      <c r="AW754" s="190"/>
      <c r="AX754" s="190"/>
      <c r="AY754" s="190"/>
      <c r="AZ754" s="190"/>
      <c r="BA754" s="190"/>
      <c r="BB754" s="190"/>
      <c r="BC754" s="190"/>
      <c r="BD754" s="190"/>
      <c r="BE754" s="190"/>
    </row>
    <row r="755">
      <c r="AR755" s="190"/>
      <c r="AS755" s="190"/>
      <c r="AT755" s="190"/>
      <c r="AU755" s="191"/>
      <c r="AV755" s="191"/>
      <c r="AW755" s="190"/>
      <c r="AX755" s="190"/>
      <c r="AY755" s="190"/>
      <c r="AZ755" s="190"/>
      <c r="BA755" s="190"/>
      <c r="BB755" s="190"/>
      <c r="BC755" s="190"/>
      <c r="BD755" s="190"/>
      <c r="BE755" s="190"/>
    </row>
    <row r="756">
      <c r="AR756" s="190"/>
      <c r="AS756" s="190"/>
      <c r="AT756" s="190"/>
      <c r="AU756" s="191"/>
      <c r="AV756" s="191"/>
      <c r="AW756" s="190"/>
      <c r="AX756" s="190"/>
      <c r="AY756" s="190"/>
      <c r="AZ756" s="190"/>
      <c r="BA756" s="190"/>
      <c r="BB756" s="190"/>
      <c r="BC756" s="190"/>
      <c r="BD756" s="190"/>
      <c r="BE756" s="190"/>
    </row>
    <row r="757">
      <c r="AR757" s="190"/>
      <c r="AS757" s="190"/>
      <c r="AT757" s="190"/>
      <c r="AU757" s="191"/>
      <c r="AV757" s="191"/>
      <c r="AW757" s="190"/>
      <c r="AX757" s="190"/>
      <c r="AY757" s="190"/>
      <c r="AZ757" s="190"/>
      <c r="BA757" s="190"/>
      <c r="BB757" s="190"/>
      <c r="BC757" s="190"/>
      <c r="BD757" s="190"/>
      <c r="BE757" s="190"/>
    </row>
    <row r="758">
      <c r="AR758" s="190"/>
      <c r="AS758" s="190"/>
      <c r="AT758" s="190"/>
      <c r="AU758" s="191"/>
      <c r="AV758" s="191"/>
      <c r="AW758" s="190"/>
      <c r="AX758" s="190"/>
      <c r="AY758" s="190"/>
      <c r="AZ758" s="190"/>
      <c r="BA758" s="190"/>
      <c r="BB758" s="190"/>
      <c r="BC758" s="190"/>
      <c r="BD758" s="190"/>
      <c r="BE758" s="190"/>
    </row>
    <row r="759">
      <c r="AR759" s="190"/>
      <c r="AS759" s="190"/>
      <c r="AT759" s="190"/>
      <c r="AU759" s="191"/>
      <c r="AV759" s="191"/>
      <c r="AW759" s="190"/>
      <c r="AX759" s="190"/>
      <c r="AY759" s="190"/>
      <c r="AZ759" s="190"/>
      <c r="BA759" s="190"/>
      <c r="BB759" s="190"/>
      <c r="BC759" s="190"/>
      <c r="BD759" s="190"/>
      <c r="BE759" s="190"/>
    </row>
    <row r="760">
      <c r="AR760" s="190"/>
      <c r="AS760" s="190"/>
      <c r="AT760" s="190"/>
      <c r="AU760" s="191"/>
      <c r="AV760" s="191"/>
      <c r="AW760" s="190"/>
      <c r="AX760" s="190"/>
      <c r="AY760" s="190"/>
      <c r="AZ760" s="190"/>
      <c r="BA760" s="190"/>
      <c r="BB760" s="190"/>
      <c r="BC760" s="190"/>
      <c r="BD760" s="190"/>
      <c r="BE760" s="190"/>
    </row>
    <row r="761">
      <c r="AR761" s="190"/>
      <c r="AS761" s="190"/>
      <c r="AT761" s="190"/>
      <c r="AU761" s="191"/>
      <c r="AV761" s="191"/>
      <c r="AW761" s="190"/>
      <c r="AX761" s="190"/>
      <c r="AY761" s="190"/>
      <c r="AZ761" s="190"/>
      <c r="BA761" s="190"/>
      <c r="BB761" s="190"/>
      <c r="BC761" s="190"/>
      <c r="BD761" s="190"/>
      <c r="BE761" s="190"/>
    </row>
    <row r="762">
      <c r="AR762" s="190"/>
      <c r="AS762" s="190"/>
      <c r="AT762" s="190"/>
      <c r="AU762" s="191"/>
      <c r="AV762" s="191"/>
      <c r="AW762" s="190"/>
      <c r="AX762" s="190"/>
      <c r="AY762" s="190"/>
      <c r="AZ762" s="190"/>
      <c r="BA762" s="190"/>
      <c r="BB762" s="190"/>
      <c r="BC762" s="190"/>
      <c r="BD762" s="190"/>
      <c r="BE762" s="190"/>
    </row>
    <row r="763">
      <c r="AR763" s="190"/>
      <c r="AS763" s="190"/>
      <c r="AT763" s="190"/>
      <c r="AU763" s="191"/>
      <c r="AV763" s="191"/>
      <c r="AW763" s="190"/>
      <c r="AX763" s="190"/>
      <c r="AY763" s="190"/>
      <c r="AZ763" s="190"/>
      <c r="BA763" s="190"/>
      <c r="BB763" s="190"/>
      <c r="BC763" s="190"/>
      <c r="BD763" s="190"/>
      <c r="BE763" s="190"/>
    </row>
    <row r="764">
      <c r="AR764" s="190"/>
      <c r="AS764" s="190"/>
      <c r="AT764" s="190"/>
      <c r="AU764" s="191"/>
      <c r="AV764" s="191"/>
      <c r="AW764" s="190"/>
      <c r="AX764" s="190"/>
      <c r="AY764" s="190"/>
      <c r="AZ764" s="190"/>
      <c r="BA764" s="190"/>
      <c r="BB764" s="190"/>
      <c r="BC764" s="190"/>
      <c r="BD764" s="190"/>
      <c r="BE764" s="190"/>
    </row>
    <row r="765">
      <c r="AR765" s="190"/>
      <c r="AS765" s="190"/>
      <c r="AT765" s="190"/>
      <c r="AU765" s="191"/>
      <c r="AV765" s="191"/>
      <c r="AW765" s="190"/>
      <c r="AX765" s="190"/>
      <c r="AY765" s="190"/>
      <c r="AZ765" s="190"/>
      <c r="BA765" s="190"/>
      <c r="BB765" s="190"/>
      <c r="BC765" s="190"/>
      <c r="BD765" s="190"/>
      <c r="BE765" s="190"/>
    </row>
    <row r="766">
      <c r="AR766" s="190"/>
      <c r="AS766" s="190"/>
      <c r="AT766" s="190"/>
      <c r="AU766" s="191"/>
      <c r="AV766" s="191"/>
      <c r="AW766" s="190"/>
      <c r="AX766" s="190"/>
      <c r="AY766" s="190"/>
      <c r="AZ766" s="190"/>
      <c r="BA766" s="190"/>
      <c r="BB766" s="190"/>
      <c r="BC766" s="190"/>
      <c r="BD766" s="190"/>
      <c r="BE766" s="190"/>
    </row>
    <row r="767">
      <c r="AR767" s="190"/>
      <c r="AS767" s="190"/>
      <c r="AT767" s="190"/>
      <c r="AU767" s="191"/>
      <c r="AV767" s="191"/>
      <c r="AW767" s="190"/>
      <c r="AX767" s="190"/>
      <c r="AY767" s="190"/>
      <c r="AZ767" s="190"/>
      <c r="BA767" s="190"/>
      <c r="BB767" s="190"/>
      <c r="BC767" s="190"/>
      <c r="BD767" s="190"/>
      <c r="BE767" s="190"/>
    </row>
    <row r="768">
      <c r="AR768" s="190"/>
      <c r="AS768" s="190"/>
      <c r="AT768" s="190"/>
      <c r="AU768" s="191"/>
      <c r="AV768" s="191"/>
      <c r="AW768" s="190"/>
      <c r="AX768" s="190"/>
      <c r="AY768" s="190"/>
      <c r="AZ768" s="190"/>
      <c r="BA768" s="190"/>
      <c r="BB768" s="190"/>
      <c r="BC768" s="190"/>
      <c r="BD768" s="190"/>
      <c r="BE768" s="190"/>
    </row>
    <row r="769">
      <c r="AR769" s="190"/>
      <c r="AS769" s="190"/>
      <c r="AT769" s="190"/>
      <c r="AU769" s="191"/>
      <c r="AV769" s="191"/>
      <c r="AW769" s="190"/>
      <c r="AX769" s="190"/>
      <c r="AY769" s="190"/>
      <c r="AZ769" s="190"/>
      <c r="BA769" s="190"/>
      <c r="BB769" s="190"/>
      <c r="BC769" s="190"/>
      <c r="BD769" s="190"/>
      <c r="BE769" s="190"/>
    </row>
    <row r="770">
      <c r="AR770" s="190"/>
      <c r="AS770" s="190"/>
      <c r="AT770" s="190"/>
      <c r="AU770" s="191"/>
      <c r="AV770" s="191"/>
      <c r="AW770" s="190"/>
      <c r="AX770" s="190"/>
      <c r="AY770" s="190"/>
      <c r="AZ770" s="190"/>
      <c r="BA770" s="190"/>
      <c r="BB770" s="190"/>
      <c r="BC770" s="190"/>
      <c r="BD770" s="190"/>
      <c r="BE770" s="190"/>
    </row>
    <row r="771">
      <c r="AR771" s="190"/>
      <c r="AS771" s="190"/>
      <c r="AT771" s="190"/>
      <c r="AU771" s="191"/>
      <c r="AV771" s="191"/>
      <c r="AW771" s="190"/>
      <c r="AX771" s="190"/>
      <c r="AY771" s="190"/>
      <c r="AZ771" s="190"/>
      <c r="BA771" s="190"/>
      <c r="BB771" s="190"/>
      <c r="BC771" s="190"/>
      <c r="BD771" s="190"/>
      <c r="BE771" s="190"/>
    </row>
    <row r="772">
      <c r="AR772" s="190"/>
      <c r="AS772" s="190"/>
      <c r="AT772" s="190"/>
      <c r="AU772" s="191"/>
      <c r="AV772" s="191"/>
      <c r="AW772" s="190"/>
      <c r="AX772" s="190"/>
      <c r="AY772" s="190"/>
      <c r="AZ772" s="190"/>
      <c r="BA772" s="190"/>
      <c r="BB772" s="190"/>
      <c r="BC772" s="190"/>
      <c r="BD772" s="190"/>
      <c r="BE772" s="190"/>
    </row>
    <row r="773">
      <c r="AR773" s="190"/>
      <c r="AS773" s="190"/>
      <c r="AT773" s="190"/>
      <c r="AU773" s="191"/>
      <c r="AV773" s="191"/>
      <c r="AW773" s="190"/>
      <c r="AX773" s="190"/>
      <c r="AY773" s="190"/>
      <c r="AZ773" s="190"/>
      <c r="BA773" s="190"/>
      <c r="BB773" s="190"/>
      <c r="BC773" s="190"/>
      <c r="BD773" s="190"/>
      <c r="BE773" s="190"/>
    </row>
    <row r="774">
      <c r="AR774" s="190"/>
      <c r="AS774" s="190"/>
      <c r="AT774" s="190"/>
      <c r="AU774" s="191"/>
      <c r="AV774" s="191"/>
      <c r="AW774" s="190"/>
      <c r="AX774" s="190"/>
      <c r="AY774" s="190"/>
      <c r="AZ774" s="190"/>
      <c r="BA774" s="190"/>
      <c r="BB774" s="190"/>
      <c r="BC774" s="190"/>
      <c r="BD774" s="190"/>
      <c r="BE774" s="190"/>
    </row>
    <row r="775">
      <c r="AR775" s="190"/>
      <c r="AS775" s="190"/>
      <c r="AT775" s="190"/>
      <c r="AU775" s="191"/>
      <c r="AV775" s="191"/>
      <c r="AW775" s="190"/>
      <c r="AX775" s="190"/>
      <c r="AY775" s="190"/>
      <c r="AZ775" s="190"/>
      <c r="BA775" s="190"/>
      <c r="BB775" s="190"/>
      <c r="BC775" s="190"/>
      <c r="BD775" s="190"/>
      <c r="BE775" s="190"/>
    </row>
    <row r="776">
      <c r="AR776" s="190"/>
      <c r="AS776" s="190"/>
      <c r="AT776" s="190"/>
      <c r="AU776" s="191"/>
      <c r="AV776" s="191"/>
      <c r="AW776" s="190"/>
      <c r="AX776" s="190"/>
      <c r="AY776" s="190"/>
      <c r="AZ776" s="190"/>
      <c r="BA776" s="190"/>
      <c r="BB776" s="190"/>
      <c r="BC776" s="190"/>
      <c r="BD776" s="190"/>
      <c r="BE776" s="190"/>
    </row>
    <row r="777">
      <c r="AR777" s="190"/>
      <c r="AS777" s="190"/>
      <c r="AT777" s="190"/>
      <c r="AU777" s="191"/>
      <c r="AV777" s="191"/>
      <c r="AW777" s="190"/>
      <c r="AX777" s="190"/>
      <c r="AY777" s="190"/>
      <c r="AZ777" s="190"/>
      <c r="BA777" s="190"/>
      <c r="BB777" s="190"/>
      <c r="BC777" s="190"/>
      <c r="BD777" s="190"/>
      <c r="BE777" s="190"/>
    </row>
    <row r="778">
      <c r="AR778" s="190"/>
      <c r="AS778" s="190"/>
      <c r="AT778" s="190"/>
      <c r="AU778" s="191"/>
      <c r="AV778" s="191"/>
      <c r="AW778" s="190"/>
      <c r="AX778" s="190"/>
      <c r="AY778" s="190"/>
      <c r="AZ778" s="190"/>
      <c r="BA778" s="190"/>
      <c r="BB778" s="190"/>
      <c r="BC778" s="190"/>
      <c r="BD778" s="190"/>
      <c r="BE778" s="190"/>
    </row>
    <row r="779">
      <c r="AR779" s="190"/>
      <c r="AS779" s="190"/>
      <c r="AT779" s="190"/>
      <c r="AU779" s="191"/>
      <c r="AV779" s="191"/>
      <c r="AW779" s="190"/>
      <c r="AX779" s="190"/>
      <c r="AY779" s="190"/>
      <c r="AZ779" s="190"/>
      <c r="BA779" s="190"/>
      <c r="BB779" s="190"/>
      <c r="BC779" s="190"/>
      <c r="BD779" s="190"/>
      <c r="BE779" s="190"/>
    </row>
    <row r="780">
      <c r="AR780" s="190"/>
      <c r="AS780" s="190"/>
      <c r="AT780" s="190"/>
      <c r="AU780" s="191"/>
      <c r="AV780" s="191"/>
      <c r="AW780" s="190"/>
      <c r="AX780" s="190"/>
      <c r="AY780" s="190"/>
      <c r="AZ780" s="190"/>
      <c r="BA780" s="190"/>
      <c r="BB780" s="190"/>
      <c r="BC780" s="190"/>
      <c r="BD780" s="190"/>
      <c r="BE780" s="190"/>
    </row>
    <row r="781">
      <c r="AR781" s="190"/>
      <c r="AS781" s="190"/>
      <c r="AT781" s="190"/>
      <c r="AU781" s="191"/>
      <c r="AV781" s="191"/>
      <c r="AW781" s="190"/>
      <c r="AX781" s="190"/>
      <c r="AY781" s="190"/>
      <c r="AZ781" s="190"/>
      <c r="BA781" s="190"/>
      <c r="BB781" s="190"/>
      <c r="BC781" s="190"/>
      <c r="BD781" s="190"/>
      <c r="BE781" s="190"/>
    </row>
    <row r="782">
      <c r="AR782" s="190"/>
      <c r="AS782" s="190"/>
      <c r="AT782" s="190"/>
      <c r="AU782" s="191"/>
      <c r="AV782" s="191"/>
      <c r="AW782" s="190"/>
      <c r="AX782" s="190"/>
      <c r="AY782" s="190"/>
      <c r="AZ782" s="190"/>
      <c r="BA782" s="190"/>
      <c r="BB782" s="190"/>
      <c r="BC782" s="190"/>
      <c r="BD782" s="190"/>
      <c r="BE782" s="190"/>
    </row>
    <row r="783">
      <c r="AR783" s="190"/>
      <c r="AS783" s="190"/>
      <c r="AT783" s="190"/>
      <c r="AU783" s="191"/>
      <c r="AV783" s="191"/>
      <c r="AW783" s="190"/>
      <c r="AX783" s="190"/>
      <c r="AY783" s="190"/>
      <c r="AZ783" s="190"/>
      <c r="BA783" s="190"/>
      <c r="BB783" s="190"/>
      <c r="BC783" s="190"/>
      <c r="BD783" s="190"/>
      <c r="BE783" s="190"/>
    </row>
    <row r="784">
      <c r="AR784" s="190"/>
      <c r="AS784" s="190"/>
      <c r="AT784" s="190"/>
      <c r="AU784" s="191"/>
      <c r="AV784" s="191"/>
      <c r="AW784" s="190"/>
      <c r="AX784" s="190"/>
      <c r="AY784" s="190"/>
      <c r="AZ784" s="190"/>
      <c r="BA784" s="190"/>
      <c r="BB784" s="190"/>
      <c r="BC784" s="190"/>
      <c r="BD784" s="190"/>
      <c r="BE784" s="190"/>
    </row>
    <row r="785">
      <c r="AR785" s="190"/>
      <c r="AS785" s="190"/>
      <c r="AT785" s="190"/>
      <c r="AU785" s="191"/>
      <c r="AV785" s="191"/>
      <c r="AW785" s="190"/>
      <c r="AX785" s="190"/>
      <c r="AY785" s="190"/>
      <c r="AZ785" s="190"/>
      <c r="BA785" s="190"/>
      <c r="BB785" s="190"/>
      <c r="BC785" s="190"/>
      <c r="BD785" s="190"/>
      <c r="BE785" s="190"/>
    </row>
    <row r="786">
      <c r="AR786" s="190"/>
      <c r="AS786" s="190"/>
      <c r="AT786" s="190"/>
      <c r="AU786" s="191"/>
      <c r="AV786" s="191"/>
      <c r="AW786" s="190"/>
      <c r="AX786" s="190"/>
      <c r="AY786" s="190"/>
      <c r="AZ786" s="190"/>
      <c r="BA786" s="190"/>
      <c r="BB786" s="190"/>
      <c r="BC786" s="190"/>
      <c r="BD786" s="190"/>
      <c r="BE786" s="190"/>
    </row>
    <row r="787">
      <c r="AR787" s="190"/>
      <c r="AS787" s="190"/>
      <c r="AT787" s="190"/>
      <c r="AU787" s="191"/>
      <c r="AV787" s="191"/>
      <c r="AW787" s="190"/>
      <c r="AX787" s="190"/>
      <c r="AY787" s="190"/>
      <c r="AZ787" s="190"/>
      <c r="BA787" s="190"/>
      <c r="BB787" s="190"/>
      <c r="BC787" s="190"/>
      <c r="BD787" s="190"/>
      <c r="BE787" s="190"/>
    </row>
    <row r="788">
      <c r="AR788" s="190"/>
      <c r="AS788" s="190"/>
      <c r="AT788" s="190"/>
      <c r="AU788" s="191"/>
      <c r="AV788" s="191"/>
      <c r="AW788" s="190"/>
      <c r="AX788" s="190"/>
      <c r="AY788" s="190"/>
      <c r="AZ788" s="190"/>
      <c r="BA788" s="190"/>
      <c r="BB788" s="190"/>
      <c r="BC788" s="190"/>
      <c r="BD788" s="190"/>
      <c r="BE788" s="190"/>
    </row>
    <row r="789">
      <c r="AR789" s="190"/>
      <c r="AS789" s="190"/>
      <c r="AT789" s="190"/>
      <c r="AU789" s="191"/>
      <c r="AV789" s="191"/>
      <c r="AW789" s="190"/>
      <c r="AX789" s="190"/>
      <c r="AY789" s="190"/>
      <c r="AZ789" s="190"/>
      <c r="BA789" s="190"/>
      <c r="BB789" s="190"/>
      <c r="BC789" s="190"/>
      <c r="BD789" s="190"/>
      <c r="BE789" s="190"/>
    </row>
    <row r="790">
      <c r="AR790" s="190"/>
      <c r="AS790" s="190"/>
      <c r="AT790" s="190"/>
      <c r="AU790" s="191"/>
      <c r="AV790" s="191"/>
      <c r="AW790" s="190"/>
      <c r="AX790" s="190"/>
      <c r="AY790" s="190"/>
      <c r="AZ790" s="190"/>
      <c r="BA790" s="190"/>
      <c r="BB790" s="190"/>
      <c r="BC790" s="190"/>
      <c r="BD790" s="190"/>
      <c r="BE790" s="190"/>
    </row>
    <row r="791">
      <c r="AR791" s="190"/>
      <c r="AS791" s="190"/>
      <c r="AT791" s="190"/>
      <c r="AU791" s="191"/>
      <c r="AV791" s="191"/>
      <c r="AW791" s="190"/>
      <c r="AX791" s="190"/>
      <c r="AY791" s="190"/>
      <c r="AZ791" s="190"/>
      <c r="BA791" s="190"/>
      <c r="BB791" s="190"/>
      <c r="BC791" s="190"/>
      <c r="BD791" s="190"/>
      <c r="BE791" s="190"/>
    </row>
    <row r="792">
      <c r="AR792" s="190"/>
      <c r="AS792" s="190"/>
      <c r="AT792" s="190"/>
      <c r="AU792" s="191"/>
      <c r="AV792" s="191"/>
      <c r="AW792" s="190"/>
      <c r="AX792" s="190"/>
      <c r="AY792" s="190"/>
      <c r="AZ792" s="190"/>
      <c r="BA792" s="190"/>
      <c r="BB792" s="190"/>
      <c r="BC792" s="190"/>
      <c r="BD792" s="190"/>
      <c r="BE792" s="190"/>
    </row>
    <row r="793">
      <c r="AR793" s="190"/>
      <c r="AS793" s="190"/>
      <c r="AT793" s="190"/>
      <c r="AU793" s="191"/>
      <c r="AV793" s="191"/>
      <c r="AW793" s="190"/>
      <c r="AX793" s="190"/>
      <c r="AY793" s="190"/>
      <c r="AZ793" s="190"/>
      <c r="BA793" s="190"/>
      <c r="BB793" s="190"/>
      <c r="BC793" s="190"/>
      <c r="BD793" s="190"/>
      <c r="BE793" s="190"/>
    </row>
    <row r="794">
      <c r="AR794" s="190"/>
      <c r="AS794" s="190"/>
      <c r="AT794" s="190"/>
      <c r="AU794" s="191"/>
      <c r="AV794" s="191"/>
      <c r="AW794" s="190"/>
      <c r="AX794" s="190"/>
      <c r="AY794" s="190"/>
      <c r="AZ794" s="190"/>
      <c r="BA794" s="190"/>
      <c r="BB794" s="190"/>
      <c r="BC794" s="190"/>
      <c r="BD794" s="190"/>
      <c r="BE794" s="190"/>
    </row>
    <row r="795">
      <c r="AR795" s="190"/>
      <c r="AS795" s="190"/>
      <c r="AT795" s="190"/>
      <c r="AU795" s="191"/>
      <c r="AV795" s="191"/>
      <c r="AW795" s="190"/>
      <c r="AX795" s="190"/>
      <c r="AY795" s="190"/>
      <c r="AZ795" s="190"/>
      <c r="BA795" s="190"/>
      <c r="BB795" s="190"/>
      <c r="BC795" s="190"/>
      <c r="BD795" s="190"/>
      <c r="BE795" s="190"/>
    </row>
    <row r="796">
      <c r="AR796" s="190"/>
      <c r="AS796" s="190"/>
      <c r="AT796" s="190"/>
      <c r="AU796" s="191"/>
      <c r="AV796" s="191"/>
      <c r="AW796" s="190"/>
      <c r="AX796" s="190"/>
      <c r="AY796" s="190"/>
      <c r="AZ796" s="190"/>
      <c r="BA796" s="190"/>
      <c r="BB796" s="190"/>
      <c r="BC796" s="190"/>
      <c r="BD796" s="190"/>
      <c r="BE796" s="190"/>
    </row>
    <row r="797">
      <c r="AR797" s="190"/>
      <c r="AS797" s="190"/>
      <c r="AT797" s="190"/>
      <c r="AU797" s="191"/>
      <c r="AV797" s="191"/>
      <c r="AW797" s="190"/>
      <c r="AX797" s="190"/>
      <c r="AY797" s="190"/>
      <c r="AZ797" s="190"/>
      <c r="BA797" s="190"/>
      <c r="BB797" s="190"/>
      <c r="BC797" s="190"/>
      <c r="BD797" s="190"/>
      <c r="BE797" s="190"/>
    </row>
    <row r="798">
      <c r="AR798" s="190"/>
      <c r="AS798" s="190"/>
      <c r="AT798" s="190"/>
      <c r="AU798" s="191"/>
      <c r="AV798" s="191"/>
      <c r="AW798" s="190"/>
      <c r="AX798" s="190"/>
      <c r="AY798" s="190"/>
      <c r="AZ798" s="190"/>
      <c r="BA798" s="190"/>
      <c r="BB798" s="190"/>
      <c r="BC798" s="190"/>
      <c r="BD798" s="190"/>
      <c r="BE798" s="190"/>
    </row>
    <row r="799">
      <c r="AR799" s="190"/>
      <c r="AS799" s="190"/>
      <c r="AT799" s="190"/>
      <c r="AU799" s="191"/>
      <c r="AV799" s="191"/>
      <c r="AW799" s="190"/>
      <c r="AX799" s="190"/>
      <c r="AY799" s="190"/>
      <c r="AZ799" s="190"/>
      <c r="BA799" s="190"/>
      <c r="BB799" s="190"/>
      <c r="BC799" s="190"/>
      <c r="BD799" s="190"/>
      <c r="BE799" s="190"/>
    </row>
    <row r="800">
      <c r="AR800" s="190"/>
      <c r="AS800" s="190"/>
      <c r="AT800" s="190"/>
      <c r="AU800" s="191"/>
      <c r="AV800" s="191"/>
      <c r="AW800" s="190"/>
      <c r="AX800" s="190"/>
      <c r="AY800" s="190"/>
      <c r="AZ800" s="190"/>
      <c r="BA800" s="190"/>
      <c r="BB800" s="190"/>
      <c r="BC800" s="190"/>
      <c r="BD800" s="190"/>
      <c r="BE800" s="190"/>
    </row>
    <row r="801">
      <c r="AR801" s="190"/>
      <c r="AS801" s="190"/>
      <c r="AT801" s="190"/>
      <c r="AU801" s="191"/>
      <c r="AV801" s="191"/>
      <c r="AW801" s="190"/>
      <c r="AX801" s="190"/>
      <c r="AY801" s="190"/>
      <c r="AZ801" s="190"/>
      <c r="BA801" s="190"/>
      <c r="BB801" s="190"/>
      <c r="BC801" s="190"/>
      <c r="BD801" s="190"/>
      <c r="BE801" s="190"/>
    </row>
    <row r="802">
      <c r="AR802" s="190"/>
      <c r="AS802" s="190"/>
      <c r="AT802" s="190"/>
      <c r="AU802" s="191"/>
      <c r="AV802" s="191"/>
      <c r="AW802" s="190"/>
      <c r="AX802" s="190"/>
      <c r="AY802" s="190"/>
      <c r="AZ802" s="190"/>
      <c r="BA802" s="190"/>
      <c r="BB802" s="190"/>
      <c r="BC802" s="190"/>
      <c r="BD802" s="190"/>
      <c r="BE802" s="190"/>
    </row>
    <row r="803">
      <c r="AR803" s="190"/>
      <c r="AS803" s="190"/>
      <c r="AT803" s="190"/>
      <c r="AU803" s="191"/>
      <c r="AV803" s="191"/>
      <c r="AW803" s="190"/>
      <c r="AX803" s="190"/>
      <c r="AY803" s="190"/>
      <c r="AZ803" s="190"/>
      <c r="BA803" s="190"/>
      <c r="BB803" s="190"/>
      <c r="BC803" s="190"/>
      <c r="BD803" s="190"/>
      <c r="BE803" s="190"/>
    </row>
    <row r="804">
      <c r="AR804" s="190"/>
      <c r="AS804" s="190"/>
      <c r="AT804" s="190"/>
      <c r="AU804" s="191"/>
      <c r="AV804" s="191"/>
      <c r="AW804" s="190"/>
      <c r="AX804" s="190"/>
      <c r="AY804" s="190"/>
      <c r="AZ804" s="190"/>
      <c r="BA804" s="190"/>
      <c r="BB804" s="190"/>
      <c r="BC804" s="190"/>
      <c r="BD804" s="190"/>
      <c r="BE804" s="190"/>
    </row>
    <row r="805">
      <c r="AR805" s="190"/>
      <c r="AS805" s="190"/>
      <c r="AT805" s="190"/>
      <c r="AU805" s="191"/>
      <c r="AV805" s="191"/>
      <c r="AW805" s="190"/>
      <c r="AX805" s="190"/>
      <c r="AY805" s="190"/>
      <c r="AZ805" s="190"/>
      <c r="BA805" s="190"/>
      <c r="BB805" s="190"/>
      <c r="BC805" s="190"/>
      <c r="BD805" s="190"/>
      <c r="BE805" s="190"/>
    </row>
    <row r="806">
      <c r="AR806" s="190"/>
      <c r="AS806" s="190"/>
      <c r="AT806" s="190"/>
      <c r="AU806" s="191"/>
      <c r="AV806" s="191"/>
      <c r="AW806" s="190"/>
      <c r="AX806" s="190"/>
      <c r="AY806" s="190"/>
      <c r="AZ806" s="190"/>
      <c r="BA806" s="190"/>
      <c r="BB806" s="190"/>
      <c r="BC806" s="190"/>
      <c r="BD806" s="190"/>
      <c r="BE806" s="190"/>
    </row>
    <row r="807">
      <c r="AR807" s="190"/>
      <c r="AS807" s="190"/>
      <c r="AT807" s="190"/>
      <c r="AU807" s="191"/>
      <c r="AV807" s="191"/>
      <c r="AW807" s="190"/>
      <c r="AX807" s="190"/>
      <c r="AY807" s="190"/>
      <c r="AZ807" s="190"/>
      <c r="BA807" s="190"/>
      <c r="BB807" s="190"/>
      <c r="BC807" s="190"/>
      <c r="BD807" s="190"/>
      <c r="BE807" s="190"/>
    </row>
    <row r="808">
      <c r="AR808" s="190"/>
      <c r="AS808" s="190"/>
      <c r="AT808" s="190"/>
      <c r="AU808" s="191"/>
      <c r="AV808" s="191"/>
      <c r="AW808" s="190"/>
      <c r="AX808" s="190"/>
      <c r="AY808" s="190"/>
      <c r="AZ808" s="190"/>
      <c r="BA808" s="190"/>
      <c r="BB808" s="190"/>
      <c r="BC808" s="190"/>
      <c r="BD808" s="190"/>
      <c r="BE808" s="190"/>
    </row>
    <row r="809">
      <c r="AR809" s="190"/>
      <c r="AS809" s="190"/>
      <c r="AT809" s="190"/>
      <c r="AU809" s="191"/>
      <c r="AV809" s="191"/>
      <c r="AW809" s="190"/>
      <c r="AX809" s="190"/>
      <c r="AY809" s="190"/>
      <c r="AZ809" s="190"/>
      <c r="BA809" s="190"/>
      <c r="BB809" s="190"/>
      <c r="BC809" s="190"/>
      <c r="BD809" s="190"/>
      <c r="BE809" s="190"/>
    </row>
    <row r="810">
      <c r="AR810" s="190"/>
      <c r="AS810" s="190"/>
      <c r="AT810" s="190"/>
      <c r="AU810" s="191"/>
      <c r="AV810" s="191"/>
      <c r="AW810" s="190"/>
      <c r="AX810" s="190"/>
      <c r="AY810" s="190"/>
      <c r="AZ810" s="190"/>
      <c r="BA810" s="190"/>
      <c r="BB810" s="190"/>
      <c r="BC810" s="190"/>
      <c r="BD810" s="190"/>
      <c r="BE810" s="190"/>
    </row>
    <row r="811">
      <c r="AR811" s="190"/>
      <c r="AS811" s="190"/>
      <c r="AT811" s="190"/>
      <c r="AU811" s="191"/>
      <c r="AV811" s="191"/>
      <c r="AW811" s="190"/>
      <c r="AX811" s="190"/>
      <c r="AY811" s="190"/>
      <c r="AZ811" s="190"/>
      <c r="BA811" s="190"/>
      <c r="BB811" s="190"/>
      <c r="BC811" s="190"/>
      <c r="BD811" s="190"/>
      <c r="BE811" s="190"/>
    </row>
    <row r="812">
      <c r="AR812" s="190"/>
      <c r="AS812" s="190"/>
      <c r="AT812" s="190"/>
      <c r="AU812" s="191"/>
      <c r="AV812" s="191"/>
      <c r="AW812" s="190"/>
      <c r="AX812" s="190"/>
      <c r="AY812" s="190"/>
      <c r="AZ812" s="190"/>
      <c r="BA812" s="190"/>
      <c r="BB812" s="190"/>
      <c r="BC812" s="190"/>
      <c r="BD812" s="190"/>
      <c r="BE812" s="190"/>
    </row>
    <row r="813">
      <c r="AR813" s="190"/>
      <c r="AS813" s="190"/>
      <c r="AT813" s="190"/>
      <c r="AU813" s="191"/>
      <c r="AV813" s="191"/>
      <c r="AW813" s="190"/>
      <c r="AX813" s="190"/>
      <c r="AY813" s="190"/>
      <c r="AZ813" s="190"/>
      <c r="BA813" s="190"/>
      <c r="BB813" s="190"/>
      <c r="BC813" s="190"/>
      <c r="BD813" s="190"/>
      <c r="BE813" s="190"/>
    </row>
    <row r="814">
      <c r="AR814" s="190"/>
      <c r="AS814" s="190"/>
      <c r="AT814" s="190"/>
      <c r="AU814" s="191"/>
      <c r="AV814" s="191"/>
      <c r="AW814" s="190"/>
      <c r="AX814" s="190"/>
      <c r="AY814" s="190"/>
      <c r="AZ814" s="190"/>
      <c r="BA814" s="190"/>
      <c r="BB814" s="190"/>
      <c r="BC814" s="190"/>
      <c r="BD814" s="190"/>
      <c r="BE814" s="190"/>
    </row>
    <row r="815">
      <c r="AR815" s="190"/>
      <c r="AS815" s="190"/>
      <c r="AT815" s="190"/>
      <c r="AU815" s="191"/>
      <c r="AV815" s="191"/>
      <c r="AW815" s="190"/>
      <c r="AX815" s="190"/>
      <c r="AY815" s="190"/>
      <c r="AZ815" s="190"/>
      <c r="BA815" s="190"/>
      <c r="BB815" s="190"/>
      <c r="BC815" s="190"/>
      <c r="BD815" s="190"/>
      <c r="BE815" s="190"/>
    </row>
    <row r="816">
      <c r="AR816" s="190"/>
      <c r="AS816" s="190"/>
      <c r="AT816" s="190"/>
      <c r="AU816" s="191"/>
      <c r="AV816" s="191"/>
      <c r="AW816" s="190"/>
      <c r="AX816" s="190"/>
      <c r="AY816" s="190"/>
      <c r="AZ816" s="190"/>
      <c r="BA816" s="190"/>
      <c r="BB816" s="190"/>
      <c r="BC816" s="190"/>
      <c r="BD816" s="190"/>
      <c r="BE816" s="190"/>
    </row>
    <row r="817">
      <c r="AR817" s="190"/>
      <c r="AS817" s="190"/>
      <c r="AT817" s="190"/>
      <c r="AU817" s="191"/>
      <c r="AV817" s="191"/>
      <c r="AW817" s="190"/>
      <c r="AX817" s="190"/>
      <c r="AY817" s="190"/>
      <c r="AZ817" s="190"/>
      <c r="BA817" s="190"/>
      <c r="BB817" s="190"/>
      <c r="BC817" s="190"/>
      <c r="BD817" s="190"/>
      <c r="BE817" s="190"/>
    </row>
    <row r="818">
      <c r="AR818" s="190"/>
      <c r="AS818" s="190"/>
      <c r="AT818" s="190"/>
      <c r="AU818" s="191"/>
      <c r="AV818" s="191"/>
      <c r="AW818" s="190"/>
      <c r="AX818" s="190"/>
      <c r="AY818" s="190"/>
      <c r="AZ818" s="190"/>
      <c r="BA818" s="190"/>
      <c r="BB818" s="190"/>
      <c r="BC818" s="190"/>
      <c r="BD818" s="190"/>
      <c r="BE818" s="190"/>
    </row>
    <row r="819">
      <c r="AR819" s="190"/>
      <c r="AS819" s="190"/>
      <c r="AT819" s="190"/>
      <c r="AU819" s="191"/>
      <c r="AV819" s="191"/>
      <c r="AW819" s="190"/>
      <c r="AX819" s="190"/>
      <c r="AY819" s="190"/>
      <c r="AZ819" s="190"/>
      <c r="BA819" s="190"/>
      <c r="BB819" s="190"/>
      <c r="BC819" s="190"/>
      <c r="BD819" s="190"/>
      <c r="BE819" s="190"/>
    </row>
    <row r="820">
      <c r="AR820" s="190"/>
      <c r="AS820" s="190"/>
      <c r="AT820" s="190"/>
      <c r="AU820" s="191"/>
      <c r="AV820" s="191"/>
      <c r="AW820" s="190"/>
      <c r="AX820" s="190"/>
      <c r="AY820" s="190"/>
      <c r="AZ820" s="190"/>
      <c r="BA820" s="190"/>
      <c r="BB820" s="190"/>
      <c r="BC820" s="190"/>
      <c r="BD820" s="190"/>
      <c r="BE820" s="190"/>
    </row>
    <row r="821">
      <c r="AR821" s="190"/>
      <c r="AS821" s="190"/>
      <c r="AT821" s="190"/>
      <c r="AU821" s="191"/>
      <c r="AV821" s="191"/>
      <c r="AW821" s="190"/>
      <c r="AX821" s="190"/>
      <c r="AY821" s="190"/>
      <c r="AZ821" s="190"/>
      <c r="BA821" s="190"/>
      <c r="BB821" s="190"/>
      <c r="BC821" s="190"/>
      <c r="BD821" s="190"/>
      <c r="BE821" s="190"/>
    </row>
    <row r="822">
      <c r="AR822" s="190"/>
      <c r="AS822" s="190"/>
      <c r="AT822" s="190"/>
      <c r="AU822" s="191"/>
      <c r="AV822" s="191"/>
      <c r="AW822" s="190"/>
      <c r="AX822" s="190"/>
      <c r="AY822" s="190"/>
      <c r="AZ822" s="190"/>
      <c r="BA822" s="190"/>
      <c r="BB822" s="190"/>
      <c r="BC822" s="190"/>
      <c r="BD822" s="190"/>
      <c r="BE822" s="190"/>
    </row>
    <row r="823">
      <c r="AR823" s="190"/>
      <c r="AS823" s="190"/>
      <c r="AT823" s="190"/>
      <c r="AU823" s="191"/>
      <c r="AV823" s="191"/>
      <c r="AW823" s="190"/>
      <c r="AX823" s="190"/>
      <c r="AY823" s="190"/>
      <c r="AZ823" s="190"/>
      <c r="BA823" s="190"/>
      <c r="BB823" s="190"/>
      <c r="BC823" s="190"/>
      <c r="BD823" s="190"/>
      <c r="BE823" s="190"/>
    </row>
    <row r="824">
      <c r="AR824" s="190"/>
      <c r="AS824" s="190"/>
      <c r="AT824" s="190"/>
      <c r="AU824" s="191"/>
      <c r="AV824" s="191"/>
      <c r="AW824" s="190"/>
      <c r="AX824" s="190"/>
      <c r="AY824" s="190"/>
      <c r="AZ824" s="190"/>
      <c r="BA824" s="190"/>
      <c r="BB824" s="190"/>
      <c r="BC824" s="190"/>
      <c r="BD824" s="190"/>
      <c r="BE824" s="190"/>
    </row>
    <row r="825">
      <c r="AR825" s="190"/>
      <c r="AS825" s="190"/>
      <c r="AT825" s="190"/>
      <c r="AU825" s="191"/>
      <c r="AV825" s="191"/>
      <c r="AW825" s="190"/>
      <c r="AX825" s="190"/>
      <c r="AY825" s="190"/>
      <c r="AZ825" s="190"/>
      <c r="BA825" s="190"/>
      <c r="BB825" s="190"/>
      <c r="BC825" s="190"/>
      <c r="BD825" s="190"/>
      <c r="BE825" s="190"/>
    </row>
    <row r="826">
      <c r="AR826" s="190"/>
      <c r="AS826" s="190"/>
      <c r="AT826" s="190"/>
      <c r="AU826" s="191"/>
      <c r="AV826" s="191"/>
      <c r="AW826" s="190"/>
      <c r="AX826" s="190"/>
      <c r="AY826" s="190"/>
      <c r="AZ826" s="190"/>
      <c r="BA826" s="190"/>
      <c r="BB826" s="190"/>
      <c r="BC826" s="190"/>
      <c r="BD826" s="190"/>
      <c r="BE826" s="190"/>
    </row>
    <row r="827">
      <c r="AR827" s="190"/>
      <c r="AS827" s="190"/>
      <c r="AT827" s="190"/>
      <c r="AU827" s="191"/>
      <c r="AV827" s="191"/>
      <c r="AW827" s="190"/>
      <c r="AX827" s="190"/>
      <c r="AY827" s="190"/>
      <c r="AZ827" s="190"/>
      <c r="BA827" s="190"/>
      <c r="BB827" s="190"/>
      <c r="BC827" s="190"/>
      <c r="BD827" s="190"/>
      <c r="BE827" s="190"/>
    </row>
    <row r="828">
      <c r="AR828" s="190"/>
      <c r="AS828" s="190"/>
      <c r="AT828" s="190"/>
      <c r="AU828" s="191"/>
      <c r="AV828" s="191"/>
      <c r="AW828" s="190"/>
      <c r="AX828" s="190"/>
      <c r="AY828" s="190"/>
      <c r="AZ828" s="190"/>
      <c r="BA828" s="190"/>
      <c r="BB828" s="190"/>
      <c r="BC828" s="190"/>
      <c r="BD828" s="190"/>
      <c r="BE828" s="190"/>
    </row>
    <row r="829">
      <c r="AR829" s="190"/>
      <c r="AS829" s="190"/>
      <c r="AT829" s="190"/>
      <c r="AU829" s="191"/>
      <c r="AV829" s="191"/>
      <c r="AW829" s="190"/>
      <c r="AX829" s="190"/>
      <c r="AY829" s="190"/>
      <c r="AZ829" s="190"/>
      <c r="BA829" s="190"/>
      <c r="BB829" s="190"/>
      <c r="BC829" s="190"/>
      <c r="BD829" s="190"/>
      <c r="BE829" s="190"/>
    </row>
    <row r="830">
      <c r="AR830" s="190"/>
      <c r="AS830" s="190"/>
      <c r="AT830" s="190"/>
      <c r="AU830" s="191"/>
      <c r="AV830" s="191"/>
      <c r="AW830" s="190"/>
      <c r="AX830" s="190"/>
      <c r="AY830" s="190"/>
      <c r="AZ830" s="190"/>
      <c r="BA830" s="190"/>
      <c r="BB830" s="190"/>
      <c r="BC830" s="190"/>
      <c r="BD830" s="190"/>
      <c r="BE830" s="190"/>
    </row>
    <row r="831">
      <c r="AR831" s="190"/>
      <c r="AS831" s="190"/>
      <c r="AT831" s="190"/>
      <c r="AU831" s="191"/>
      <c r="AV831" s="191"/>
      <c r="AW831" s="190"/>
      <c r="AX831" s="190"/>
      <c r="AY831" s="190"/>
      <c r="AZ831" s="190"/>
      <c r="BA831" s="190"/>
      <c r="BB831" s="190"/>
      <c r="BC831" s="190"/>
      <c r="BD831" s="190"/>
      <c r="BE831" s="190"/>
    </row>
    <row r="832">
      <c r="AR832" s="190"/>
      <c r="AS832" s="190"/>
      <c r="AT832" s="190"/>
      <c r="AU832" s="191"/>
      <c r="AV832" s="191"/>
      <c r="AW832" s="190"/>
      <c r="AX832" s="190"/>
      <c r="AY832" s="190"/>
      <c r="AZ832" s="190"/>
      <c r="BA832" s="190"/>
      <c r="BB832" s="190"/>
      <c r="BC832" s="190"/>
      <c r="BD832" s="190"/>
      <c r="BE832" s="190"/>
    </row>
    <row r="833">
      <c r="AR833" s="190"/>
      <c r="AS833" s="190"/>
      <c r="AT833" s="190"/>
      <c r="AU833" s="191"/>
      <c r="AV833" s="191"/>
      <c r="AW833" s="190"/>
      <c r="AX833" s="190"/>
      <c r="AY833" s="190"/>
      <c r="AZ833" s="190"/>
      <c r="BA833" s="190"/>
      <c r="BB833" s="190"/>
      <c r="BC833" s="190"/>
      <c r="BD833" s="190"/>
      <c r="BE833" s="190"/>
    </row>
    <row r="834">
      <c r="AR834" s="190"/>
      <c r="AS834" s="190"/>
      <c r="AT834" s="190"/>
      <c r="AU834" s="191"/>
      <c r="AV834" s="191"/>
      <c r="AW834" s="190"/>
      <c r="AX834" s="190"/>
      <c r="AY834" s="190"/>
      <c r="AZ834" s="190"/>
      <c r="BA834" s="190"/>
      <c r="BB834" s="190"/>
      <c r="BC834" s="190"/>
      <c r="BD834" s="190"/>
      <c r="BE834" s="190"/>
    </row>
    <row r="835">
      <c r="AR835" s="190"/>
      <c r="AS835" s="190"/>
      <c r="AT835" s="190"/>
      <c r="AU835" s="191"/>
      <c r="AV835" s="191"/>
      <c r="AW835" s="190"/>
      <c r="AX835" s="190"/>
      <c r="AY835" s="190"/>
      <c r="AZ835" s="190"/>
      <c r="BA835" s="190"/>
      <c r="BB835" s="190"/>
      <c r="BC835" s="190"/>
      <c r="BD835" s="190"/>
      <c r="BE835" s="190"/>
    </row>
    <row r="836">
      <c r="AR836" s="190"/>
      <c r="AS836" s="190"/>
      <c r="AT836" s="190"/>
      <c r="AU836" s="191"/>
      <c r="AV836" s="191"/>
      <c r="AW836" s="190"/>
      <c r="AX836" s="190"/>
      <c r="AY836" s="190"/>
      <c r="AZ836" s="190"/>
      <c r="BA836" s="190"/>
      <c r="BB836" s="190"/>
      <c r="BC836" s="190"/>
      <c r="BD836" s="190"/>
      <c r="BE836" s="190"/>
    </row>
    <row r="837">
      <c r="AR837" s="190"/>
      <c r="AS837" s="190"/>
      <c r="AT837" s="190"/>
      <c r="AU837" s="191"/>
      <c r="AV837" s="191"/>
      <c r="AW837" s="190"/>
      <c r="AX837" s="190"/>
      <c r="AY837" s="190"/>
      <c r="AZ837" s="190"/>
      <c r="BA837" s="190"/>
      <c r="BB837" s="190"/>
      <c r="BC837" s="190"/>
      <c r="BD837" s="190"/>
      <c r="BE837" s="190"/>
    </row>
    <row r="838">
      <c r="AR838" s="190"/>
      <c r="AS838" s="190"/>
      <c r="AT838" s="190"/>
      <c r="AU838" s="191"/>
      <c r="AV838" s="191"/>
      <c r="AW838" s="190"/>
      <c r="AX838" s="190"/>
      <c r="AY838" s="190"/>
      <c r="AZ838" s="190"/>
      <c r="BA838" s="190"/>
      <c r="BB838" s="190"/>
      <c r="BC838" s="190"/>
      <c r="BD838" s="190"/>
      <c r="BE838" s="190"/>
    </row>
    <row r="839">
      <c r="AR839" s="190"/>
      <c r="AS839" s="190"/>
      <c r="AT839" s="190"/>
      <c r="AU839" s="191"/>
      <c r="AV839" s="191"/>
      <c r="AW839" s="190"/>
      <c r="AX839" s="190"/>
      <c r="AY839" s="190"/>
      <c r="AZ839" s="190"/>
      <c r="BA839" s="190"/>
      <c r="BB839" s="190"/>
      <c r="BC839" s="190"/>
      <c r="BD839" s="190"/>
      <c r="BE839" s="190"/>
    </row>
    <row r="840">
      <c r="AR840" s="190"/>
      <c r="AS840" s="190"/>
      <c r="AT840" s="190"/>
      <c r="AU840" s="191"/>
      <c r="AV840" s="191"/>
      <c r="AW840" s="190"/>
      <c r="AX840" s="190"/>
      <c r="AY840" s="190"/>
      <c r="AZ840" s="190"/>
      <c r="BA840" s="190"/>
      <c r="BB840" s="190"/>
      <c r="BC840" s="190"/>
      <c r="BD840" s="190"/>
      <c r="BE840" s="190"/>
    </row>
    <row r="841">
      <c r="AR841" s="190"/>
      <c r="AS841" s="190"/>
      <c r="AT841" s="190"/>
      <c r="AU841" s="191"/>
      <c r="AV841" s="191"/>
      <c r="AW841" s="190"/>
      <c r="AX841" s="190"/>
      <c r="AY841" s="190"/>
      <c r="AZ841" s="190"/>
      <c r="BA841" s="190"/>
      <c r="BB841" s="190"/>
      <c r="BC841" s="190"/>
      <c r="BD841" s="190"/>
      <c r="BE841" s="190"/>
    </row>
    <row r="842">
      <c r="AR842" s="190"/>
      <c r="AS842" s="190"/>
      <c r="AT842" s="190"/>
      <c r="AU842" s="191"/>
      <c r="AV842" s="191"/>
      <c r="AW842" s="190"/>
      <c r="AX842" s="190"/>
      <c r="AY842" s="190"/>
      <c r="AZ842" s="190"/>
      <c r="BA842" s="190"/>
      <c r="BB842" s="190"/>
      <c r="BC842" s="190"/>
      <c r="BD842" s="190"/>
      <c r="BE842" s="190"/>
    </row>
    <row r="843">
      <c r="AR843" s="190"/>
      <c r="AS843" s="190"/>
      <c r="AT843" s="190"/>
      <c r="AU843" s="191"/>
      <c r="AV843" s="191"/>
      <c r="AW843" s="190"/>
      <c r="AX843" s="190"/>
      <c r="AY843" s="190"/>
      <c r="AZ843" s="190"/>
      <c r="BA843" s="190"/>
      <c r="BB843" s="190"/>
      <c r="BC843" s="190"/>
      <c r="BD843" s="190"/>
      <c r="BE843" s="190"/>
    </row>
    <row r="844">
      <c r="AR844" s="190"/>
      <c r="AS844" s="190"/>
      <c r="AT844" s="190"/>
      <c r="AU844" s="191"/>
      <c r="AV844" s="191"/>
      <c r="AW844" s="190"/>
      <c r="AX844" s="190"/>
      <c r="AY844" s="190"/>
      <c r="AZ844" s="190"/>
      <c r="BA844" s="190"/>
      <c r="BB844" s="190"/>
      <c r="BC844" s="190"/>
      <c r="BD844" s="190"/>
      <c r="BE844" s="190"/>
    </row>
    <row r="845">
      <c r="AR845" s="190"/>
      <c r="AS845" s="190"/>
      <c r="AT845" s="190"/>
      <c r="AU845" s="191"/>
      <c r="AV845" s="191"/>
      <c r="AW845" s="190"/>
      <c r="AX845" s="190"/>
      <c r="AY845" s="190"/>
      <c r="AZ845" s="190"/>
      <c r="BA845" s="190"/>
      <c r="BB845" s="190"/>
      <c r="BC845" s="190"/>
      <c r="BD845" s="190"/>
      <c r="BE845" s="190"/>
    </row>
    <row r="846">
      <c r="AR846" s="190"/>
      <c r="AS846" s="190"/>
      <c r="AT846" s="190"/>
      <c r="AU846" s="191"/>
      <c r="AV846" s="191"/>
      <c r="AW846" s="190"/>
      <c r="AX846" s="190"/>
      <c r="AY846" s="190"/>
      <c r="AZ846" s="190"/>
      <c r="BA846" s="190"/>
      <c r="BB846" s="190"/>
      <c r="BC846" s="190"/>
      <c r="BD846" s="190"/>
      <c r="BE846" s="190"/>
    </row>
    <row r="847">
      <c r="AR847" s="190"/>
      <c r="AS847" s="190"/>
      <c r="AT847" s="190"/>
      <c r="AU847" s="191"/>
      <c r="AV847" s="191"/>
      <c r="AW847" s="190"/>
      <c r="AX847" s="190"/>
      <c r="AY847" s="190"/>
      <c r="AZ847" s="190"/>
      <c r="BA847" s="190"/>
      <c r="BB847" s="190"/>
      <c r="BC847" s="190"/>
      <c r="BD847" s="190"/>
      <c r="BE847" s="190"/>
    </row>
    <row r="848">
      <c r="AR848" s="190"/>
      <c r="AS848" s="190"/>
      <c r="AT848" s="190"/>
      <c r="AU848" s="191"/>
      <c r="AV848" s="191"/>
      <c r="AW848" s="190"/>
      <c r="AX848" s="190"/>
      <c r="AY848" s="190"/>
      <c r="AZ848" s="190"/>
      <c r="BA848" s="190"/>
      <c r="BB848" s="190"/>
      <c r="BC848" s="190"/>
      <c r="BD848" s="190"/>
      <c r="BE848" s="190"/>
    </row>
    <row r="849">
      <c r="AR849" s="190"/>
      <c r="AS849" s="190"/>
      <c r="AT849" s="190"/>
      <c r="AU849" s="191"/>
      <c r="AV849" s="191"/>
      <c r="AW849" s="190"/>
      <c r="AX849" s="190"/>
      <c r="AY849" s="190"/>
      <c r="AZ849" s="190"/>
      <c r="BA849" s="190"/>
      <c r="BB849" s="190"/>
      <c r="BC849" s="190"/>
      <c r="BD849" s="190"/>
      <c r="BE849" s="190"/>
    </row>
    <row r="850">
      <c r="AR850" s="190"/>
      <c r="AS850" s="190"/>
      <c r="AT850" s="190"/>
      <c r="AU850" s="191"/>
      <c r="AV850" s="191"/>
      <c r="AW850" s="190"/>
      <c r="AX850" s="190"/>
      <c r="AY850" s="190"/>
      <c r="AZ850" s="190"/>
      <c r="BA850" s="190"/>
      <c r="BB850" s="190"/>
      <c r="BC850" s="190"/>
      <c r="BD850" s="190"/>
      <c r="BE850" s="190"/>
    </row>
    <row r="851">
      <c r="AR851" s="190"/>
      <c r="AS851" s="190"/>
      <c r="AT851" s="190"/>
      <c r="AU851" s="191"/>
      <c r="AV851" s="191"/>
      <c r="AW851" s="190"/>
      <c r="AX851" s="190"/>
      <c r="AY851" s="190"/>
      <c r="AZ851" s="190"/>
      <c r="BA851" s="190"/>
      <c r="BB851" s="190"/>
      <c r="BC851" s="190"/>
      <c r="BD851" s="190"/>
      <c r="BE851" s="190"/>
    </row>
    <row r="852">
      <c r="AR852" s="190"/>
      <c r="AS852" s="190"/>
      <c r="AT852" s="190"/>
      <c r="AU852" s="191"/>
      <c r="AV852" s="191"/>
      <c r="AW852" s="190"/>
      <c r="AX852" s="190"/>
      <c r="AY852" s="190"/>
      <c r="AZ852" s="190"/>
      <c r="BA852" s="190"/>
      <c r="BB852" s="190"/>
      <c r="BC852" s="190"/>
      <c r="BD852" s="190"/>
      <c r="BE852" s="190"/>
    </row>
    <row r="853">
      <c r="AR853" s="190"/>
      <c r="AS853" s="190"/>
      <c r="AT853" s="190"/>
      <c r="AU853" s="191"/>
      <c r="AV853" s="191"/>
      <c r="AW853" s="190"/>
      <c r="AX853" s="190"/>
      <c r="AY853" s="190"/>
      <c r="AZ853" s="190"/>
      <c r="BA853" s="190"/>
      <c r="BB853" s="190"/>
      <c r="BC853" s="190"/>
      <c r="BD853" s="190"/>
      <c r="BE853" s="190"/>
    </row>
    <row r="854">
      <c r="AR854" s="190"/>
      <c r="AS854" s="190"/>
      <c r="AT854" s="190"/>
      <c r="AU854" s="191"/>
      <c r="AV854" s="191"/>
      <c r="AW854" s="190"/>
      <c r="AX854" s="190"/>
      <c r="AY854" s="190"/>
      <c r="AZ854" s="190"/>
      <c r="BA854" s="190"/>
      <c r="BB854" s="190"/>
      <c r="BC854" s="190"/>
      <c r="BD854" s="190"/>
      <c r="BE854" s="190"/>
    </row>
    <row r="855">
      <c r="AR855" s="190"/>
      <c r="AS855" s="190"/>
      <c r="AT855" s="190"/>
      <c r="AU855" s="191"/>
      <c r="AV855" s="191"/>
      <c r="AW855" s="190"/>
      <c r="AX855" s="190"/>
      <c r="AY855" s="190"/>
      <c r="AZ855" s="190"/>
      <c r="BA855" s="190"/>
      <c r="BB855" s="190"/>
      <c r="BC855" s="190"/>
      <c r="BD855" s="190"/>
      <c r="BE855" s="190"/>
    </row>
    <row r="856">
      <c r="AR856" s="190"/>
      <c r="AS856" s="190"/>
      <c r="AT856" s="190"/>
      <c r="AU856" s="191"/>
      <c r="AV856" s="191"/>
      <c r="AW856" s="190"/>
      <c r="AX856" s="190"/>
      <c r="AY856" s="190"/>
      <c r="AZ856" s="190"/>
      <c r="BA856" s="190"/>
      <c r="BB856" s="190"/>
      <c r="BC856" s="190"/>
      <c r="BD856" s="190"/>
      <c r="BE856" s="190"/>
    </row>
    <row r="857">
      <c r="AR857" s="190"/>
      <c r="AS857" s="190"/>
      <c r="AT857" s="190"/>
      <c r="AU857" s="191"/>
      <c r="AV857" s="191"/>
      <c r="AW857" s="190"/>
      <c r="AX857" s="190"/>
      <c r="AY857" s="190"/>
      <c r="AZ857" s="190"/>
      <c r="BA857" s="190"/>
      <c r="BB857" s="190"/>
      <c r="BC857" s="190"/>
      <c r="BD857" s="190"/>
      <c r="BE857" s="190"/>
    </row>
    <row r="858">
      <c r="AR858" s="190"/>
      <c r="AS858" s="190"/>
      <c r="AT858" s="190"/>
      <c r="AU858" s="191"/>
      <c r="AV858" s="191"/>
      <c r="AW858" s="190"/>
      <c r="AX858" s="190"/>
      <c r="AY858" s="190"/>
      <c r="AZ858" s="190"/>
      <c r="BA858" s="190"/>
      <c r="BB858" s="190"/>
      <c r="BC858" s="190"/>
      <c r="BD858" s="190"/>
      <c r="BE858" s="190"/>
    </row>
    <row r="859">
      <c r="AR859" s="190"/>
      <c r="AS859" s="190"/>
      <c r="AT859" s="190"/>
      <c r="AU859" s="191"/>
      <c r="AV859" s="191"/>
      <c r="AW859" s="190"/>
      <c r="AX859" s="190"/>
      <c r="AY859" s="190"/>
      <c r="AZ859" s="190"/>
      <c r="BA859" s="190"/>
      <c r="BB859" s="190"/>
      <c r="BC859" s="190"/>
      <c r="BD859" s="190"/>
      <c r="BE859" s="190"/>
    </row>
    <row r="860">
      <c r="AR860" s="190"/>
      <c r="AS860" s="190"/>
      <c r="AT860" s="190"/>
      <c r="AU860" s="191"/>
      <c r="AV860" s="191"/>
      <c r="AW860" s="190"/>
      <c r="AX860" s="190"/>
      <c r="AY860" s="190"/>
      <c r="AZ860" s="190"/>
      <c r="BA860" s="190"/>
      <c r="BB860" s="190"/>
      <c r="BC860" s="190"/>
      <c r="BD860" s="190"/>
      <c r="BE860" s="190"/>
    </row>
    <row r="861">
      <c r="AR861" s="190"/>
      <c r="AS861" s="190"/>
      <c r="AT861" s="190"/>
      <c r="AU861" s="191"/>
      <c r="AV861" s="191"/>
      <c r="AW861" s="190"/>
      <c r="AX861" s="190"/>
      <c r="AY861" s="190"/>
      <c r="AZ861" s="190"/>
      <c r="BA861" s="190"/>
      <c r="BB861" s="190"/>
      <c r="BC861" s="190"/>
      <c r="BD861" s="190"/>
      <c r="BE861" s="190"/>
    </row>
    <row r="862">
      <c r="AR862" s="190"/>
      <c r="AS862" s="190"/>
      <c r="AT862" s="190"/>
      <c r="AU862" s="191"/>
      <c r="AV862" s="191"/>
      <c r="AW862" s="190"/>
      <c r="AX862" s="190"/>
      <c r="AY862" s="190"/>
      <c r="AZ862" s="190"/>
      <c r="BA862" s="190"/>
      <c r="BB862" s="190"/>
      <c r="BC862" s="190"/>
      <c r="BD862" s="190"/>
      <c r="BE862" s="190"/>
    </row>
    <row r="863">
      <c r="AR863" s="190"/>
      <c r="AS863" s="190"/>
      <c r="AT863" s="190"/>
      <c r="AU863" s="191"/>
      <c r="AV863" s="191"/>
      <c r="AW863" s="190"/>
      <c r="AX863" s="190"/>
      <c r="AY863" s="190"/>
      <c r="AZ863" s="190"/>
      <c r="BA863" s="190"/>
      <c r="BB863" s="190"/>
      <c r="BC863" s="190"/>
      <c r="BD863" s="190"/>
      <c r="BE863" s="190"/>
    </row>
    <row r="864">
      <c r="AR864" s="190"/>
      <c r="AS864" s="190"/>
      <c r="AT864" s="190"/>
      <c r="AU864" s="191"/>
      <c r="AV864" s="191"/>
      <c r="AW864" s="190"/>
      <c r="AX864" s="190"/>
      <c r="AY864" s="190"/>
      <c r="AZ864" s="190"/>
      <c r="BA864" s="190"/>
      <c r="BB864" s="190"/>
      <c r="BC864" s="190"/>
      <c r="BD864" s="190"/>
      <c r="BE864" s="190"/>
    </row>
    <row r="865">
      <c r="AR865" s="190"/>
      <c r="AS865" s="190"/>
      <c r="AT865" s="190"/>
      <c r="AU865" s="191"/>
      <c r="AV865" s="191"/>
      <c r="AW865" s="190"/>
      <c r="AX865" s="190"/>
      <c r="AY865" s="190"/>
      <c r="AZ865" s="190"/>
      <c r="BA865" s="190"/>
      <c r="BB865" s="190"/>
      <c r="BC865" s="190"/>
      <c r="BD865" s="190"/>
      <c r="BE865" s="190"/>
    </row>
    <row r="866">
      <c r="AR866" s="190"/>
      <c r="AS866" s="190"/>
      <c r="AT866" s="190"/>
      <c r="AU866" s="191"/>
      <c r="AV866" s="191"/>
      <c r="AW866" s="190"/>
      <c r="AX866" s="190"/>
      <c r="AY866" s="190"/>
      <c r="AZ866" s="190"/>
      <c r="BA866" s="190"/>
      <c r="BB866" s="190"/>
      <c r="BC866" s="190"/>
      <c r="BD866" s="190"/>
      <c r="BE866" s="190"/>
    </row>
    <row r="867">
      <c r="AR867" s="190"/>
      <c r="AS867" s="190"/>
      <c r="AT867" s="190"/>
      <c r="AU867" s="191"/>
      <c r="AV867" s="191"/>
      <c r="AW867" s="190"/>
      <c r="AX867" s="190"/>
      <c r="AY867" s="190"/>
      <c r="AZ867" s="190"/>
      <c r="BA867" s="190"/>
      <c r="BB867" s="190"/>
      <c r="BC867" s="190"/>
      <c r="BD867" s="190"/>
      <c r="BE867" s="190"/>
    </row>
    <row r="868">
      <c r="AR868" s="190"/>
      <c r="AS868" s="190"/>
      <c r="AT868" s="190"/>
      <c r="AU868" s="191"/>
      <c r="AV868" s="191"/>
      <c r="AW868" s="190"/>
      <c r="AX868" s="190"/>
      <c r="AY868" s="190"/>
      <c r="AZ868" s="190"/>
      <c r="BA868" s="190"/>
      <c r="BB868" s="190"/>
      <c r="BC868" s="190"/>
      <c r="BD868" s="190"/>
      <c r="BE868" s="190"/>
    </row>
    <row r="869">
      <c r="AR869" s="190"/>
      <c r="AS869" s="190"/>
      <c r="AT869" s="190"/>
      <c r="AU869" s="191"/>
      <c r="AV869" s="191"/>
      <c r="AW869" s="190"/>
      <c r="AX869" s="190"/>
      <c r="AY869" s="190"/>
      <c r="AZ869" s="190"/>
      <c r="BA869" s="190"/>
      <c r="BB869" s="190"/>
      <c r="BC869" s="190"/>
      <c r="BD869" s="190"/>
      <c r="BE869" s="190"/>
    </row>
    <row r="870">
      <c r="AR870" s="190"/>
      <c r="AS870" s="190"/>
      <c r="AT870" s="190"/>
      <c r="AU870" s="191"/>
      <c r="AV870" s="191"/>
      <c r="AW870" s="190"/>
      <c r="AX870" s="190"/>
      <c r="AY870" s="190"/>
      <c r="AZ870" s="190"/>
      <c r="BA870" s="190"/>
      <c r="BB870" s="190"/>
      <c r="BC870" s="190"/>
      <c r="BD870" s="190"/>
      <c r="BE870" s="190"/>
    </row>
    <row r="871">
      <c r="AR871" s="190"/>
      <c r="AS871" s="190"/>
      <c r="AT871" s="190"/>
      <c r="AU871" s="191"/>
      <c r="AV871" s="191"/>
      <c r="AW871" s="190"/>
      <c r="AX871" s="190"/>
      <c r="AY871" s="190"/>
      <c r="AZ871" s="190"/>
      <c r="BA871" s="190"/>
      <c r="BB871" s="190"/>
      <c r="BC871" s="190"/>
      <c r="BD871" s="190"/>
      <c r="BE871" s="190"/>
    </row>
    <row r="872">
      <c r="AR872" s="190"/>
      <c r="AS872" s="190"/>
      <c r="AT872" s="190"/>
      <c r="AU872" s="191"/>
      <c r="AV872" s="191"/>
      <c r="AW872" s="190"/>
      <c r="AX872" s="190"/>
      <c r="AY872" s="190"/>
      <c r="AZ872" s="190"/>
      <c r="BA872" s="190"/>
      <c r="BB872" s="190"/>
      <c r="BC872" s="190"/>
      <c r="BD872" s="190"/>
      <c r="BE872" s="190"/>
    </row>
    <row r="873">
      <c r="AR873" s="190"/>
      <c r="AS873" s="190"/>
      <c r="AT873" s="190"/>
      <c r="AU873" s="191"/>
      <c r="AV873" s="191"/>
      <c r="AW873" s="190"/>
      <c r="AX873" s="190"/>
      <c r="AY873" s="190"/>
      <c r="AZ873" s="190"/>
      <c r="BA873" s="190"/>
      <c r="BB873" s="190"/>
      <c r="BC873" s="190"/>
      <c r="BD873" s="190"/>
      <c r="BE873" s="190"/>
    </row>
    <row r="874">
      <c r="AR874" s="190"/>
      <c r="AS874" s="190"/>
      <c r="AT874" s="190"/>
      <c r="AU874" s="191"/>
      <c r="AV874" s="191"/>
      <c r="AW874" s="190"/>
      <c r="AX874" s="190"/>
      <c r="AY874" s="190"/>
      <c r="AZ874" s="190"/>
      <c r="BA874" s="190"/>
      <c r="BB874" s="190"/>
      <c r="BC874" s="190"/>
      <c r="BD874" s="190"/>
      <c r="BE874" s="190"/>
    </row>
    <row r="875">
      <c r="AR875" s="190"/>
      <c r="AS875" s="190"/>
      <c r="AT875" s="190"/>
      <c r="AU875" s="191"/>
      <c r="AV875" s="191"/>
      <c r="AW875" s="190"/>
      <c r="AX875" s="190"/>
      <c r="AY875" s="190"/>
      <c r="AZ875" s="190"/>
      <c r="BA875" s="190"/>
      <c r="BB875" s="190"/>
      <c r="BC875" s="190"/>
      <c r="BD875" s="190"/>
      <c r="BE875" s="190"/>
    </row>
    <row r="876">
      <c r="AR876" s="190"/>
      <c r="AS876" s="190"/>
      <c r="AT876" s="190"/>
      <c r="AU876" s="191"/>
      <c r="AV876" s="191"/>
      <c r="AW876" s="190"/>
      <c r="AX876" s="190"/>
      <c r="AY876" s="190"/>
      <c r="AZ876" s="190"/>
      <c r="BA876" s="190"/>
      <c r="BB876" s="190"/>
      <c r="BC876" s="190"/>
      <c r="BD876" s="190"/>
      <c r="BE876" s="190"/>
    </row>
    <row r="877">
      <c r="AR877" s="190"/>
      <c r="AS877" s="190"/>
      <c r="AT877" s="190"/>
      <c r="AU877" s="191"/>
      <c r="AV877" s="191"/>
      <c r="AW877" s="190"/>
      <c r="AX877" s="190"/>
      <c r="AY877" s="190"/>
      <c r="AZ877" s="190"/>
      <c r="BA877" s="190"/>
      <c r="BB877" s="190"/>
      <c r="BC877" s="190"/>
      <c r="BD877" s="190"/>
      <c r="BE877" s="190"/>
    </row>
    <row r="878">
      <c r="AR878" s="190"/>
      <c r="AS878" s="190"/>
      <c r="AT878" s="190"/>
      <c r="AU878" s="191"/>
      <c r="AV878" s="191"/>
      <c r="AW878" s="190"/>
      <c r="AX878" s="190"/>
      <c r="AY878" s="190"/>
      <c r="AZ878" s="190"/>
      <c r="BA878" s="190"/>
      <c r="BB878" s="190"/>
      <c r="BC878" s="190"/>
      <c r="BD878" s="190"/>
      <c r="BE878" s="190"/>
    </row>
    <row r="879">
      <c r="AR879" s="190"/>
      <c r="AS879" s="190"/>
      <c r="AT879" s="190"/>
      <c r="AU879" s="191"/>
      <c r="AV879" s="191"/>
      <c r="AW879" s="190"/>
      <c r="AX879" s="190"/>
      <c r="AY879" s="190"/>
      <c r="AZ879" s="190"/>
      <c r="BA879" s="190"/>
      <c r="BB879" s="190"/>
      <c r="BC879" s="190"/>
      <c r="BD879" s="190"/>
      <c r="BE879" s="190"/>
    </row>
    <row r="880">
      <c r="AR880" s="190"/>
      <c r="AS880" s="190"/>
      <c r="AT880" s="190"/>
      <c r="AU880" s="191"/>
      <c r="AV880" s="191"/>
      <c r="AW880" s="190"/>
      <c r="AX880" s="190"/>
      <c r="AY880" s="190"/>
      <c r="AZ880" s="190"/>
      <c r="BA880" s="190"/>
      <c r="BB880" s="190"/>
      <c r="BC880" s="190"/>
      <c r="BD880" s="190"/>
      <c r="BE880" s="190"/>
    </row>
    <row r="881">
      <c r="AR881" s="190"/>
      <c r="AS881" s="190"/>
      <c r="AT881" s="190"/>
      <c r="AU881" s="191"/>
      <c r="AV881" s="191"/>
      <c r="AW881" s="190"/>
      <c r="AX881" s="190"/>
      <c r="AY881" s="190"/>
      <c r="AZ881" s="190"/>
      <c r="BA881" s="190"/>
      <c r="BB881" s="190"/>
      <c r="BC881" s="190"/>
      <c r="BD881" s="190"/>
      <c r="BE881" s="190"/>
    </row>
    <row r="882">
      <c r="AR882" s="190"/>
      <c r="AS882" s="190"/>
      <c r="AT882" s="190"/>
      <c r="AU882" s="191"/>
      <c r="AV882" s="191"/>
      <c r="AW882" s="190"/>
      <c r="AX882" s="190"/>
      <c r="AY882" s="190"/>
      <c r="AZ882" s="190"/>
      <c r="BA882" s="190"/>
      <c r="BB882" s="190"/>
      <c r="BC882" s="190"/>
      <c r="BD882" s="190"/>
      <c r="BE882" s="190"/>
    </row>
    <row r="883">
      <c r="AR883" s="190"/>
      <c r="AS883" s="190"/>
      <c r="AT883" s="190"/>
      <c r="AU883" s="191"/>
      <c r="AV883" s="191"/>
      <c r="AW883" s="190"/>
      <c r="AX883" s="190"/>
      <c r="AY883" s="190"/>
      <c r="AZ883" s="190"/>
      <c r="BA883" s="190"/>
      <c r="BB883" s="190"/>
      <c r="BC883" s="190"/>
      <c r="BD883" s="190"/>
      <c r="BE883" s="190"/>
    </row>
    <row r="884">
      <c r="AR884" s="190"/>
      <c r="AS884" s="190"/>
      <c r="AT884" s="190"/>
      <c r="AU884" s="191"/>
      <c r="AV884" s="191"/>
      <c r="AW884" s="190"/>
      <c r="AX884" s="190"/>
      <c r="AY884" s="190"/>
      <c r="AZ884" s="190"/>
      <c r="BA884" s="190"/>
      <c r="BB884" s="190"/>
      <c r="BC884" s="190"/>
      <c r="BD884" s="190"/>
      <c r="BE884" s="190"/>
    </row>
    <row r="885">
      <c r="AR885" s="190"/>
      <c r="AS885" s="190"/>
      <c r="AT885" s="190"/>
      <c r="AU885" s="191"/>
      <c r="AV885" s="191"/>
      <c r="AW885" s="190"/>
      <c r="AX885" s="190"/>
      <c r="AY885" s="190"/>
      <c r="AZ885" s="190"/>
      <c r="BA885" s="190"/>
      <c r="BB885" s="190"/>
      <c r="BC885" s="190"/>
      <c r="BD885" s="190"/>
      <c r="BE885" s="190"/>
    </row>
    <row r="886">
      <c r="AR886" s="190"/>
      <c r="AS886" s="190"/>
      <c r="AT886" s="190"/>
      <c r="AU886" s="191"/>
      <c r="AV886" s="191"/>
      <c r="AW886" s="190"/>
      <c r="AX886" s="190"/>
      <c r="AY886" s="190"/>
      <c r="AZ886" s="190"/>
      <c r="BA886" s="190"/>
      <c r="BB886" s="190"/>
      <c r="BC886" s="190"/>
      <c r="BD886" s="190"/>
      <c r="BE886" s="190"/>
    </row>
    <row r="887">
      <c r="AR887" s="190"/>
      <c r="AS887" s="190"/>
      <c r="AT887" s="190"/>
      <c r="AU887" s="191"/>
      <c r="AV887" s="191"/>
      <c r="AW887" s="190"/>
      <c r="AX887" s="190"/>
      <c r="AY887" s="190"/>
      <c r="AZ887" s="190"/>
      <c r="BA887" s="190"/>
      <c r="BB887" s="190"/>
      <c r="BC887" s="190"/>
      <c r="BD887" s="190"/>
      <c r="BE887" s="190"/>
    </row>
    <row r="888">
      <c r="AR888" s="190"/>
      <c r="AS888" s="190"/>
      <c r="AT888" s="190"/>
      <c r="AU888" s="191"/>
      <c r="AV888" s="191"/>
      <c r="AW888" s="190"/>
      <c r="AX888" s="190"/>
      <c r="AY888" s="190"/>
      <c r="AZ888" s="190"/>
      <c r="BA888" s="190"/>
      <c r="BB888" s="190"/>
      <c r="BC888" s="190"/>
      <c r="BD888" s="190"/>
      <c r="BE888" s="190"/>
    </row>
    <row r="889">
      <c r="AR889" s="190"/>
      <c r="AS889" s="190"/>
      <c r="AT889" s="190"/>
      <c r="AU889" s="191"/>
      <c r="AV889" s="191"/>
      <c r="AW889" s="190"/>
      <c r="AX889" s="190"/>
      <c r="AY889" s="190"/>
      <c r="AZ889" s="190"/>
      <c r="BA889" s="190"/>
      <c r="BB889" s="190"/>
      <c r="BC889" s="190"/>
      <c r="BD889" s="190"/>
      <c r="BE889" s="190"/>
    </row>
    <row r="890">
      <c r="AR890" s="190"/>
      <c r="AS890" s="190"/>
      <c r="AT890" s="190"/>
      <c r="AU890" s="191"/>
      <c r="AV890" s="191"/>
      <c r="AW890" s="190"/>
      <c r="AX890" s="190"/>
      <c r="AY890" s="190"/>
      <c r="AZ890" s="190"/>
      <c r="BA890" s="190"/>
      <c r="BB890" s="190"/>
      <c r="BC890" s="190"/>
      <c r="BD890" s="190"/>
      <c r="BE890" s="190"/>
    </row>
    <row r="891">
      <c r="AR891" s="190"/>
      <c r="AS891" s="190"/>
      <c r="AT891" s="190"/>
      <c r="AU891" s="191"/>
      <c r="AV891" s="191"/>
      <c r="AW891" s="190"/>
      <c r="AX891" s="190"/>
      <c r="AY891" s="190"/>
      <c r="AZ891" s="190"/>
      <c r="BA891" s="190"/>
      <c r="BB891" s="190"/>
      <c r="BC891" s="190"/>
      <c r="BD891" s="190"/>
      <c r="BE891" s="190"/>
    </row>
    <row r="892">
      <c r="AR892" s="190"/>
      <c r="AS892" s="190"/>
      <c r="AT892" s="190"/>
      <c r="AU892" s="191"/>
      <c r="AV892" s="191"/>
      <c r="AW892" s="190"/>
      <c r="AX892" s="190"/>
      <c r="AY892" s="190"/>
      <c r="AZ892" s="190"/>
      <c r="BA892" s="190"/>
      <c r="BB892" s="190"/>
      <c r="BC892" s="190"/>
      <c r="BD892" s="190"/>
      <c r="BE892" s="190"/>
    </row>
    <row r="893">
      <c r="AR893" s="190"/>
      <c r="AS893" s="190"/>
      <c r="AT893" s="190"/>
      <c r="AU893" s="191"/>
      <c r="AV893" s="191"/>
      <c r="AW893" s="190"/>
      <c r="AX893" s="190"/>
      <c r="AY893" s="190"/>
      <c r="AZ893" s="190"/>
      <c r="BA893" s="190"/>
      <c r="BB893" s="190"/>
      <c r="BC893" s="190"/>
      <c r="BD893" s="190"/>
      <c r="BE893" s="190"/>
    </row>
    <row r="894">
      <c r="AR894" s="190"/>
      <c r="AS894" s="190"/>
      <c r="AT894" s="190"/>
      <c r="AU894" s="191"/>
      <c r="AV894" s="191"/>
      <c r="AW894" s="190"/>
      <c r="AX894" s="190"/>
      <c r="AY894" s="190"/>
      <c r="AZ894" s="190"/>
      <c r="BA894" s="190"/>
      <c r="BB894" s="190"/>
      <c r="BC894" s="190"/>
      <c r="BD894" s="190"/>
      <c r="BE894" s="190"/>
    </row>
    <row r="895">
      <c r="AR895" s="190"/>
      <c r="AS895" s="190"/>
      <c r="AT895" s="190"/>
      <c r="AU895" s="191"/>
      <c r="AV895" s="191"/>
      <c r="AW895" s="190"/>
      <c r="AX895" s="190"/>
      <c r="AY895" s="190"/>
      <c r="AZ895" s="190"/>
      <c r="BA895" s="190"/>
      <c r="BB895" s="190"/>
      <c r="BC895" s="190"/>
      <c r="BD895" s="190"/>
      <c r="BE895" s="190"/>
    </row>
    <row r="896">
      <c r="AR896" s="190"/>
      <c r="AS896" s="190"/>
      <c r="AT896" s="190"/>
      <c r="AU896" s="191"/>
      <c r="AV896" s="191"/>
      <c r="AW896" s="190"/>
      <c r="AX896" s="190"/>
      <c r="AY896" s="190"/>
      <c r="AZ896" s="190"/>
      <c r="BA896" s="190"/>
      <c r="BB896" s="190"/>
      <c r="BC896" s="190"/>
      <c r="BD896" s="190"/>
      <c r="BE896" s="190"/>
    </row>
    <row r="897">
      <c r="AR897" s="190"/>
      <c r="AS897" s="190"/>
      <c r="AT897" s="190"/>
      <c r="AU897" s="191"/>
      <c r="AV897" s="191"/>
      <c r="AW897" s="190"/>
      <c r="AX897" s="190"/>
      <c r="AY897" s="190"/>
      <c r="AZ897" s="190"/>
      <c r="BA897" s="190"/>
      <c r="BB897" s="190"/>
      <c r="BC897" s="190"/>
      <c r="BD897" s="190"/>
      <c r="BE897" s="190"/>
    </row>
    <row r="898">
      <c r="AR898" s="190"/>
      <c r="AS898" s="190"/>
      <c r="AT898" s="190"/>
      <c r="AU898" s="191"/>
      <c r="AV898" s="191"/>
      <c r="AW898" s="190"/>
      <c r="AX898" s="190"/>
      <c r="AY898" s="190"/>
      <c r="AZ898" s="190"/>
      <c r="BA898" s="190"/>
      <c r="BB898" s="190"/>
      <c r="BC898" s="190"/>
      <c r="BD898" s="190"/>
      <c r="BE898" s="190"/>
    </row>
    <row r="899">
      <c r="AR899" s="190"/>
      <c r="AS899" s="190"/>
      <c r="AT899" s="190"/>
      <c r="AU899" s="191"/>
      <c r="AV899" s="191"/>
      <c r="AW899" s="190"/>
      <c r="AX899" s="190"/>
      <c r="AY899" s="190"/>
      <c r="AZ899" s="190"/>
      <c r="BA899" s="190"/>
      <c r="BB899" s="190"/>
      <c r="BC899" s="190"/>
      <c r="BD899" s="190"/>
      <c r="BE899" s="190"/>
    </row>
    <row r="900">
      <c r="AR900" s="190"/>
      <c r="AS900" s="190"/>
      <c r="AT900" s="190"/>
      <c r="AU900" s="191"/>
      <c r="AV900" s="191"/>
      <c r="AW900" s="190"/>
      <c r="AX900" s="190"/>
      <c r="AY900" s="190"/>
      <c r="AZ900" s="190"/>
      <c r="BA900" s="190"/>
      <c r="BB900" s="190"/>
      <c r="BC900" s="190"/>
      <c r="BD900" s="190"/>
      <c r="BE900" s="190"/>
    </row>
    <row r="901">
      <c r="AR901" s="190"/>
      <c r="AS901" s="190"/>
      <c r="AT901" s="190"/>
      <c r="AU901" s="191"/>
      <c r="AV901" s="191"/>
      <c r="AW901" s="190"/>
      <c r="AX901" s="190"/>
      <c r="AY901" s="190"/>
      <c r="AZ901" s="190"/>
      <c r="BA901" s="190"/>
      <c r="BB901" s="190"/>
      <c r="BC901" s="190"/>
      <c r="BD901" s="190"/>
      <c r="BE901" s="190"/>
    </row>
    <row r="902">
      <c r="AR902" s="190"/>
      <c r="AS902" s="190"/>
      <c r="AT902" s="190"/>
      <c r="AU902" s="191"/>
      <c r="AV902" s="191"/>
      <c r="AW902" s="190"/>
      <c r="AX902" s="190"/>
      <c r="AY902" s="190"/>
      <c r="AZ902" s="190"/>
      <c r="BA902" s="190"/>
      <c r="BB902" s="190"/>
      <c r="BC902" s="190"/>
      <c r="BD902" s="190"/>
      <c r="BE902" s="190"/>
    </row>
    <row r="903">
      <c r="AR903" s="190"/>
      <c r="AS903" s="190"/>
      <c r="AT903" s="190"/>
      <c r="AU903" s="191"/>
      <c r="AV903" s="191"/>
      <c r="AW903" s="190"/>
      <c r="AX903" s="190"/>
      <c r="AY903" s="190"/>
      <c r="AZ903" s="190"/>
      <c r="BA903" s="190"/>
      <c r="BB903" s="190"/>
      <c r="BC903" s="190"/>
      <c r="BD903" s="190"/>
      <c r="BE903" s="190"/>
    </row>
    <row r="904">
      <c r="AR904" s="190"/>
      <c r="AS904" s="190"/>
      <c r="AT904" s="190"/>
      <c r="AU904" s="191"/>
      <c r="AV904" s="191"/>
      <c r="AW904" s="190"/>
      <c r="AX904" s="190"/>
      <c r="AY904" s="190"/>
      <c r="AZ904" s="190"/>
      <c r="BA904" s="190"/>
      <c r="BB904" s="190"/>
      <c r="BC904" s="190"/>
      <c r="BD904" s="190"/>
      <c r="BE904" s="190"/>
    </row>
    <row r="905">
      <c r="AR905" s="190"/>
      <c r="AS905" s="190"/>
      <c r="AT905" s="190"/>
      <c r="AU905" s="191"/>
      <c r="AV905" s="191"/>
      <c r="AW905" s="190"/>
      <c r="AX905" s="190"/>
      <c r="AY905" s="190"/>
      <c r="AZ905" s="190"/>
      <c r="BA905" s="190"/>
      <c r="BB905" s="190"/>
      <c r="BC905" s="190"/>
      <c r="BD905" s="190"/>
      <c r="BE905" s="190"/>
    </row>
    <row r="906">
      <c r="AR906" s="190"/>
      <c r="AS906" s="190"/>
      <c r="AT906" s="190"/>
      <c r="AU906" s="191"/>
      <c r="AV906" s="191"/>
      <c r="AW906" s="190"/>
      <c r="AX906" s="190"/>
      <c r="AY906" s="190"/>
      <c r="AZ906" s="190"/>
      <c r="BA906" s="190"/>
      <c r="BB906" s="190"/>
      <c r="BC906" s="190"/>
      <c r="BD906" s="190"/>
      <c r="BE906" s="190"/>
    </row>
    <row r="907">
      <c r="AR907" s="190"/>
      <c r="AS907" s="190"/>
      <c r="AT907" s="190"/>
      <c r="AU907" s="191"/>
      <c r="AV907" s="191"/>
      <c r="AW907" s="190"/>
      <c r="AX907" s="190"/>
      <c r="AY907" s="190"/>
      <c r="AZ907" s="190"/>
      <c r="BA907" s="190"/>
      <c r="BB907" s="190"/>
      <c r="BC907" s="190"/>
      <c r="BD907" s="190"/>
      <c r="BE907" s="190"/>
    </row>
    <row r="908">
      <c r="AR908" s="190"/>
      <c r="AS908" s="190"/>
      <c r="AT908" s="190"/>
      <c r="AU908" s="191"/>
      <c r="AV908" s="191"/>
      <c r="AW908" s="190"/>
      <c r="AX908" s="190"/>
      <c r="AY908" s="190"/>
      <c r="AZ908" s="190"/>
      <c r="BA908" s="190"/>
      <c r="BB908" s="190"/>
      <c r="BC908" s="190"/>
      <c r="BD908" s="190"/>
      <c r="BE908" s="190"/>
    </row>
    <row r="909">
      <c r="AR909" s="190"/>
      <c r="AS909" s="190"/>
      <c r="AT909" s="190"/>
      <c r="AU909" s="191"/>
      <c r="AV909" s="191"/>
      <c r="AW909" s="190"/>
      <c r="AX909" s="190"/>
      <c r="AY909" s="190"/>
      <c r="AZ909" s="190"/>
      <c r="BA909" s="190"/>
      <c r="BB909" s="190"/>
      <c r="BC909" s="190"/>
      <c r="BD909" s="190"/>
      <c r="BE909" s="190"/>
    </row>
    <row r="910">
      <c r="AR910" s="190"/>
      <c r="AS910" s="190"/>
      <c r="AT910" s="190"/>
      <c r="AU910" s="191"/>
      <c r="AV910" s="191"/>
      <c r="AW910" s="190"/>
      <c r="AX910" s="190"/>
      <c r="AY910" s="190"/>
      <c r="AZ910" s="190"/>
      <c r="BA910" s="190"/>
      <c r="BB910" s="190"/>
      <c r="BC910" s="190"/>
      <c r="BD910" s="190"/>
      <c r="BE910" s="190"/>
    </row>
    <row r="911">
      <c r="AR911" s="190"/>
      <c r="AS911" s="190"/>
      <c r="AT911" s="190"/>
      <c r="AU911" s="191"/>
      <c r="AV911" s="191"/>
      <c r="AW911" s="190"/>
      <c r="AX911" s="190"/>
      <c r="AY911" s="190"/>
      <c r="AZ911" s="190"/>
      <c r="BA911" s="190"/>
      <c r="BB911" s="190"/>
      <c r="BC911" s="190"/>
      <c r="BD911" s="190"/>
      <c r="BE911" s="190"/>
    </row>
    <row r="912">
      <c r="AR912" s="190"/>
      <c r="AS912" s="190"/>
      <c r="AT912" s="190"/>
      <c r="AU912" s="191"/>
      <c r="AV912" s="191"/>
      <c r="AW912" s="190"/>
      <c r="AX912" s="190"/>
      <c r="AY912" s="190"/>
      <c r="AZ912" s="190"/>
      <c r="BA912" s="190"/>
      <c r="BB912" s="190"/>
      <c r="BC912" s="190"/>
      <c r="BD912" s="190"/>
      <c r="BE912" s="190"/>
    </row>
    <row r="913">
      <c r="AR913" s="190"/>
      <c r="AS913" s="190"/>
      <c r="AT913" s="190"/>
      <c r="AU913" s="191"/>
      <c r="AV913" s="191"/>
      <c r="AW913" s="190"/>
      <c r="AX913" s="190"/>
      <c r="AY913" s="190"/>
      <c r="AZ913" s="190"/>
      <c r="BA913" s="190"/>
      <c r="BB913" s="190"/>
      <c r="BC913" s="190"/>
      <c r="BD913" s="190"/>
      <c r="BE913" s="190"/>
    </row>
    <row r="914">
      <c r="AR914" s="190"/>
      <c r="AS914" s="190"/>
      <c r="AT914" s="190"/>
      <c r="AU914" s="191"/>
      <c r="AV914" s="191"/>
      <c r="AW914" s="190"/>
      <c r="AX914" s="190"/>
      <c r="AY914" s="190"/>
      <c r="AZ914" s="190"/>
      <c r="BA914" s="190"/>
      <c r="BB914" s="190"/>
      <c r="BC914" s="190"/>
      <c r="BD914" s="190"/>
      <c r="BE914" s="190"/>
    </row>
    <row r="915">
      <c r="AR915" s="190"/>
      <c r="AS915" s="190"/>
      <c r="AT915" s="190"/>
      <c r="AU915" s="191"/>
      <c r="AV915" s="191"/>
      <c r="AW915" s="190"/>
      <c r="AX915" s="190"/>
      <c r="AY915" s="190"/>
      <c r="AZ915" s="190"/>
      <c r="BA915" s="190"/>
      <c r="BB915" s="190"/>
      <c r="BC915" s="190"/>
      <c r="BD915" s="190"/>
      <c r="BE915" s="190"/>
    </row>
    <row r="916">
      <c r="AR916" s="190"/>
      <c r="AS916" s="190"/>
      <c r="AT916" s="190"/>
      <c r="AU916" s="191"/>
      <c r="AV916" s="191"/>
      <c r="AW916" s="190"/>
      <c r="AX916" s="190"/>
      <c r="AY916" s="190"/>
      <c r="AZ916" s="190"/>
      <c r="BA916" s="190"/>
      <c r="BB916" s="190"/>
      <c r="BC916" s="190"/>
      <c r="BD916" s="190"/>
      <c r="BE916" s="190"/>
    </row>
    <row r="917">
      <c r="AR917" s="190"/>
      <c r="AS917" s="190"/>
      <c r="AT917" s="190"/>
      <c r="AU917" s="191"/>
      <c r="AV917" s="191"/>
      <c r="AW917" s="190"/>
      <c r="AX917" s="190"/>
      <c r="AY917" s="190"/>
      <c r="AZ917" s="190"/>
      <c r="BA917" s="190"/>
      <c r="BB917" s="190"/>
      <c r="BC917" s="190"/>
      <c r="BD917" s="190"/>
      <c r="BE917" s="190"/>
    </row>
    <row r="918">
      <c r="AR918" s="190"/>
      <c r="AS918" s="190"/>
      <c r="AT918" s="190"/>
      <c r="AU918" s="191"/>
      <c r="AV918" s="191"/>
      <c r="AW918" s="190"/>
      <c r="AX918" s="190"/>
      <c r="AY918" s="190"/>
      <c r="AZ918" s="190"/>
      <c r="BA918" s="190"/>
      <c r="BB918" s="190"/>
      <c r="BC918" s="190"/>
      <c r="BD918" s="190"/>
      <c r="BE918" s="190"/>
    </row>
    <row r="919">
      <c r="AR919" s="190"/>
      <c r="AS919" s="190"/>
      <c r="AT919" s="190"/>
      <c r="AU919" s="191"/>
      <c r="AV919" s="191"/>
      <c r="AW919" s="190"/>
      <c r="AX919" s="190"/>
      <c r="AY919" s="190"/>
      <c r="AZ919" s="190"/>
      <c r="BA919" s="190"/>
      <c r="BB919" s="190"/>
      <c r="BC919" s="190"/>
      <c r="BD919" s="190"/>
      <c r="BE919" s="190"/>
    </row>
    <row r="920">
      <c r="AR920" s="190"/>
      <c r="AS920" s="190"/>
      <c r="AT920" s="190"/>
      <c r="AU920" s="191"/>
      <c r="AV920" s="191"/>
      <c r="AW920" s="190"/>
      <c r="AX920" s="190"/>
      <c r="AY920" s="190"/>
      <c r="AZ920" s="190"/>
      <c r="BA920" s="190"/>
      <c r="BB920" s="190"/>
      <c r="BC920" s="190"/>
      <c r="BD920" s="190"/>
      <c r="BE920" s="190"/>
    </row>
    <row r="921">
      <c r="AR921" s="190"/>
      <c r="AS921" s="190"/>
      <c r="AT921" s="190"/>
      <c r="AU921" s="191"/>
      <c r="AV921" s="191"/>
      <c r="AW921" s="190"/>
      <c r="AX921" s="190"/>
      <c r="AY921" s="190"/>
      <c r="AZ921" s="190"/>
      <c r="BA921" s="190"/>
      <c r="BB921" s="190"/>
      <c r="BC921" s="190"/>
      <c r="BD921" s="190"/>
      <c r="BE921" s="190"/>
    </row>
    <row r="922">
      <c r="AR922" s="190"/>
      <c r="AS922" s="190"/>
      <c r="AT922" s="190"/>
      <c r="AU922" s="191"/>
      <c r="AV922" s="191"/>
      <c r="AW922" s="190"/>
      <c r="AX922" s="190"/>
      <c r="AY922" s="190"/>
      <c r="AZ922" s="190"/>
      <c r="BA922" s="190"/>
      <c r="BB922" s="190"/>
      <c r="BC922" s="190"/>
      <c r="BD922" s="190"/>
      <c r="BE922" s="190"/>
    </row>
    <row r="923">
      <c r="AR923" s="190"/>
      <c r="AS923" s="190"/>
      <c r="AT923" s="190"/>
      <c r="AU923" s="191"/>
      <c r="AV923" s="191"/>
      <c r="AW923" s="190"/>
      <c r="AX923" s="190"/>
      <c r="AY923" s="190"/>
      <c r="AZ923" s="190"/>
      <c r="BA923" s="190"/>
      <c r="BB923" s="190"/>
      <c r="BC923" s="190"/>
      <c r="BD923" s="190"/>
      <c r="BE923" s="190"/>
    </row>
    <row r="924">
      <c r="AR924" s="190"/>
      <c r="AS924" s="190"/>
      <c r="AT924" s="190"/>
      <c r="AU924" s="191"/>
      <c r="AV924" s="191"/>
      <c r="AW924" s="190"/>
      <c r="AX924" s="190"/>
      <c r="AY924" s="190"/>
      <c r="AZ924" s="190"/>
      <c r="BA924" s="190"/>
      <c r="BB924" s="190"/>
      <c r="BC924" s="190"/>
      <c r="BD924" s="190"/>
      <c r="BE924" s="190"/>
    </row>
    <row r="925">
      <c r="AR925" s="190"/>
      <c r="AS925" s="190"/>
      <c r="AT925" s="190"/>
      <c r="AU925" s="191"/>
      <c r="AV925" s="191"/>
      <c r="AW925" s="190"/>
      <c r="AX925" s="190"/>
      <c r="AY925" s="190"/>
      <c r="AZ925" s="190"/>
      <c r="BA925" s="190"/>
      <c r="BB925" s="190"/>
      <c r="BC925" s="190"/>
      <c r="BD925" s="190"/>
      <c r="BE925" s="190"/>
    </row>
    <row r="926">
      <c r="AR926" s="190"/>
      <c r="AS926" s="190"/>
      <c r="AT926" s="190"/>
      <c r="AU926" s="191"/>
      <c r="AV926" s="191"/>
      <c r="AW926" s="190"/>
      <c r="AX926" s="190"/>
      <c r="AY926" s="190"/>
      <c r="AZ926" s="190"/>
      <c r="BA926" s="190"/>
      <c r="BB926" s="190"/>
      <c r="BC926" s="190"/>
      <c r="BD926" s="190"/>
      <c r="BE926" s="190"/>
    </row>
    <row r="927">
      <c r="AR927" s="190"/>
      <c r="AS927" s="190"/>
      <c r="AT927" s="190"/>
      <c r="AU927" s="191"/>
      <c r="AV927" s="191"/>
      <c r="AW927" s="190"/>
      <c r="AX927" s="190"/>
      <c r="AY927" s="190"/>
      <c r="AZ927" s="190"/>
      <c r="BA927" s="190"/>
      <c r="BB927" s="190"/>
      <c r="BC927" s="190"/>
      <c r="BD927" s="190"/>
      <c r="BE927" s="190"/>
    </row>
    <row r="928">
      <c r="AR928" s="190"/>
      <c r="AS928" s="190"/>
      <c r="AT928" s="190"/>
      <c r="AU928" s="191"/>
      <c r="AV928" s="191"/>
      <c r="AW928" s="190"/>
      <c r="AX928" s="190"/>
      <c r="AY928" s="190"/>
      <c r="AZ928" s="190"/>
      <c r="BA928" s="190"/>
      <c r="BB928" s="190"/>
      <c r="BC928" s="190"/>
      <c r="BD928" s="190"/>
      <c r="BE928" s="190"/>
    </row>
    <row r="929">
      <c r="AR929" s="190"/>
      <c r="AS929" s="190"/>
      <c r="AT929" s="190"/>
      <c r="AU929" s="191"/>
      <c r="AV929" s="191"/>
      <c r="AW929" s="190"/>
      <c r="AX929" s="190"/>
      <c r="AY929" s="190"/>
      <c r="AZ929" s="190"/>
      <c r="BA929" s="190"/>
      <c r="BB929" s="190"/>
      <c r="BC929" s="190"/>
      <c r="BD929" s="190"/>
      <c r="BE929" s="190"/>
    </row>
    <row r="930">
      <c r="AR930" s="190"/>
      <c r="AS930" s="190"/>
      <c r="AT930" s="190"/>
      <c r="AU930" s="191"/>
      <c r="AV930" s="191"/>
      <c r="AW930" s="190"/>
      <c r="AX930" s="190"/>
      <c r="AY930" s="190"/>
      <c r="AZ930" s="190"/>
      <c r="BA930" s="190"/>
      <c r="BB930" s="190"/>
      <c r="BC930" s="190"/>
      <c r="BD930" s="190"/>
      <c r="BE930" s="190"/>
    </row>
    <row r="931">
      <c r="AR931" s="190"/>
      <c r="AS931" s="190"/>
      <c r="AT931" s="190"/>
      <c r="AU931" s="191"/>
      <c r="AV931" s="191"/>
      <c r="AW931" s="190"/>
      <c r="AX931" s="190"/>
      <c r="AY931" s="190"/>
      <c r="AZ931" s="190"/>
      <c r="BA931" s="190"/>
      <c r="BB931" s="190"/>
      <c r="BC931" s="190"/>
      <c r="BD931" s="190"/>
      <c r="BE931" s="190"/>
    </row>
    <row r="932">
      <c r="AR932" s="190"/>
      <c r="AS932" s="190"/>
      <c r="AT932" s="190"/>
      <c r="AU932" s="191"/>
      <c r="AV932" s="191"/>
      <c r="AW932" s="190"/>
      <c r="AX932" s="190"/>
      <c r="AY932" s="190"/>
      <c r="AZ932" s="190"/>
      <c r="BA932" s="190"/>
      <c r="BB932" s="190"/>
      <c r="BC932" s="190"/>
      <c r="BD932" s="190"/>
      <c r="BE932" s="190"/>
    </row>
    <row r="933">
      <c r="AR933" s="190"/>
      <c r="AS933" s="190"/>
      <c r="AT933" s="190"/>
      <c r="AU933" s="191"/>
      <c r="AV933" s="191"/>
      <c r="AW933" s="190"/>
      <c r="AX933" s="190"/>
      <c r="AY933" s="190"/>
      <c r="AZ933" s="190"/>
      <c r="BA933" s="190"/>
      <c r="BB933" s="190"/>
      <c r="BC933" s="190"/>
      <c r="BD933" s="190"/>
      <c r="BE933" s="190"/>
    </row>
    <row r="934">
      <c r="AR934" s="190"/>
      <c r="AS934" s="190"/>
      <c r="AT934" s="190"/>
      <c r="AU934" s="191"/>
      <c r="AV934" s="191"/>
      <c r="AW934" s="190"/>
      <c r="AX934" s="190"/>
      <c r="AY934" s="190"/>
      <c r="AZ934" s="190"/>
      <c r="BA934" s="190"/>
      <c r="BB934" s="190"/>
      <c r="BC934" s="190"/>
      <c r="BD934" s="190"/>
      <c r="BE934" s="190"/>
    </row>
    <row r="935">
      <c r="AR935" s="190"/>
      <c r="AS935" s="190"/>
      <c r="AT935" s="190"/>
      <c r="AU935" s="191"/>
      <c r="AV935" s="191"/>
      <c r="AW935" s="190"/>
      <c r="AX935" s="190"/>
      <c r="AY935" s="190"/>
      <c r="AZ935" s="190"/>
      <c r="BA935" s="190"/>
      <c r="BB935" s="190"/>
      <c r="BC935" s="190"/>
      <c r="BD935" s="190"/>
      <c r="BE935" s="190"/>
    </row>
    <row r="936">
      <c r="AR936" s="190"/>
      <c r="AS936" s="190"/>
      <c r="AT936" s="190"/>
      <c r="AU936" s="191"/>
      <c r="AV936" s="191"/>
      <c r="AW936" s="190"/>
      <c r="AX936" s="190"/>
      <c r="AY936" s="190"/>
      <c r="AZ936" s="190"/>
      <c r="BA936" s="190"/>
      <c r="BB936" s="190"/>
      <c r="BC936" s="190"/>
      <c r="BD936" s="190"/>
      <c r="BE936" s="190"/>
    </row>
    <row r="937">
      <c r="AR937" s="190"/>
      <c r="AS937" s="190"/>
      <c r="AT937" s="190"/>
      <c r="AU937" s="191"/>
      <c r="AV937" s="191"/>
      <c r="AW937" s="190"/>
      <c r="AX937" s="190"/>
      <c r="AY937" s="190"/>
      <c r="AZ937" s="190"/>
      <c r="BA937" s="190"/>
      <c r="BB937" s="190"/>
      <c r="BC937" s="190"/>
      <c r="BD937" s="190"/>
      <c r="BE937" s="190"/>
    </row>
    <row r="938">
      <c r="AR938" s="190"/>
      <c r="AS938" s="190"/>
      <c r="AT938" s="190"/>
      <c r="AU938" s="191"/>
      <c r="AV938" s="191"/>
      <c r="AW938" s="190"/>
      <c r="AX938" s="190"/>
      <c r="AY938" s="190"/>
      <c r="AZ938" s="190"/>
      <c r="BA938" s="190"/>
      <c r="BB938" s="190"/>
      <c r="BC938" s="190"/>
      <c r="BD938" s="190"/>
      <c r="BE938" s="190"/>
    </row>
    <row r="939">
      <c r="AR939" s="190"/>
      <c r="AS939" s="190"/>
      <c r="AT939" s="190"/>
      <c r="AU939" s="191"/>
      <c r="AV939" s="191"/>
      <c r="AW939" s="190"/>
      <c r="AX939" s="190"/>
      <c r="AY939" s="190"/>
      <c r="AZ939" s="190"/>
      <c r="BA939" s="190"/>
      <c r="BB939" s="190"/>
      <c r="BC939" s="190"/>
      <c r="BD939" s="190"/>
      <c r="BE939" s="190"/>
    </row>
    <row r="940">
      <c r="AR940" s="190"/>
      <c r="AS940" s="190"/>
      <c r="AT940" s="190"/>
      <c r="AU940" s="191"/>
      <c r="AV940" s="191"/>
      <c r="AW940" s="190"/>
      <c r="AX940" s="190"/>
      <c r="AY940" s="190"/>
      <c r="AZ940" s="190"/>
      <c r="BA940" s="190"/>
      <c r="BB940" s="190"/>
      <c r="BC940" s="190"/>
      <c r="BD940" s="190"/>
      <c r="BE940" s="190"/>
    </row>
    <row r="941">
      <c r="AR941" s="190"/>
      <c r="AS941" s="190"/>
      <c r="AT941" s="190"/>
      <c r="AU941" s="191"/>
      <c r="AV941" s="191"/>
      <c r="AW941" s="190"/>
      <c r="AX941" s="190"/>
      <c r="AY941" s="190"/>
      <c r="AZ941" s="190"/>
      <c r="BA941" s="190"/>
      <c r="BB941" s="190"/>
      <c r="BC941" s="190"/>
      <c r="BD941" s="190"/>
      <c r="BE941" s="190"/>
    </row>
    <row r="942">
      <c r="AR942" s="190"/>
      <c r="AS942" s="190"/>
      <c r="AT942" s="190"/>
      <c r="AU942" s="191"/>
      <c r="AV942" s="191"/>
      <c r="AW942" s="190"/>
      <c r="AX942" s="190"/>
      <c r="AY942" s="190"/>
      <c r="AZ942" s="190"/>
      <c r="BA942" s="190"/>
      <c r="BB942" s="190"/>
      <c r="BC942" s="190"/>
      <c r="BD942" s="190"/>
      <c r="BE942" s="190"/>
    </row>
    <row r="943">
      <c r="AR943" s="190"/>
      <c r="AS943" s="190"/>
      <c r="AT943" s="190"/>
      <c r="AU943" s="191"/>
      <c r="AV943" s="191"/>
      <c r="AW943" s="190"/>
      <c r="AX943" s="190"/>
      <c r="AY943" s="190"/>
      <c r="AZ943" s="190"/>
      <c r="BA943" s="190"/>
      <c r="BB943" s="190"/>
      <c r="BC943" s="190"/>
      <c r="BD943" s="190"/>
      <c r="BE943" s="190"/>
    </row>
    <row r="944">
      <c r="AR944" s="190"/>
      <c r="AS944" s="190"/>
      <c r="AT944" s="190"/>
      <c r="AU944" s="191"/>
      <c r="AV944" s="191"/>
      <c r="AW944" s="190"/>
      <c r="AX944" s="190"/>
      <c r="AY944" s="190"/>
      <c r="AZ944" s="190"/>
      <c r="BA944" s="190"/>
      <c r="BB944" s="190"/>
      <c r="BC944" s="190"/>
      <c r="BD944" s="190"/>
      <c r="BE944" s="190"/>
    </row>
    <row r="945">
      <c r="AR945" s="190"/>
      <c r="AS945" s="190"/>
      <c r="AT945" s="190"/>
      <c r="AU945" s="191"/>
      <c r="AV945" s="191"/>
      <c r="AW945" s="190"/>
      <c r="AX945" s="190"/>
      <c r="AY945" s="190"/>
      <c r="AZ945" s="190"/>
      <c r="BA945" s="190"/>
      <c r="BB945" s="190"/>
      <c r="BC945" s="190"/>
      <c r="BD945" s="190"/>
      <c r="BE945" s="190"/>
    </row>
    <row r="946">
      <c r="AR946" s="190"/>
      <c r="AS946" s="190"/>
      <c r="AT946" s="190"/>
      <c r="AU946" s="191"/>
      <c r="AV946" s="191"/>
      <c r="AW946" s="190"/>
      <c r="AX946" s="190"/>
      <c r="AY946" s="190"/>
      <c r="AZ946" s="190"/>
      <c r="BA946" s="190"/>
      <c r="BB946" s="190"/>
      <c r="BC946" s="190"/>
      <c r="BD946" s="190"/>
      <c r="BE946" s="190"/>
    </row>
    <row r="947">
      <c r="AR947" s="190"/>
      <c r="AS947" s="190"/>
      <c r="AT947" s="190"/>
      <c r="AU947" s="191"/>
      <c r="AV947" s="191"/>
      <c r="AW947" s="190"/>
      <c r="AX947" s="190"/>
      <c r="AY947" s="190"/>
      <c r="AZ947" s="190"/>
      <c r="BA947" s="190"/>
      <c r="BB947" s="190"/>
      <c r="BC947" s="190"/>
      <c r="BD947" s="190"/>
      <c r="BE947" s="190"/>
    </row>
    <row r="948">
      <c r="AR948" s="190"/>
      <c r="AS948" s="190"/>
      <c r="AT948" s="190"/>
      <c r="AU948" s="191"/>
      <c r="AV948" s="191"/>
      <c r="AW948" s="190"/>
      <c r="AX948" s="190"/>
      <c r="AY948" s="190"/>
      <c r="AZ948" s="190"/>
      <c r="BA948" s="190"/>
      <c r="BB948" s="190"/>
      <c r="BC948" s="190"/>
      <c r="BD948" s="190"/>
      <c r="BE948" s="190"/>
    </row>
    <row r="949">
      <c r="AR949" s="190"/>
      <c r="AS949" s="190"/>
      <c r="AT949" s="190"/>
      <c r="AU949" s="191"/>
      <c r="AV949" s="191"/>
      <c r="AW949" s="190"/>
      <c r="AX949" s="190"/>
      <c r="AY949" s="190"/>
      <c r="AZ949" s="190"/>
      <c r="BA949" s="190"/>
      <c r="BB949" s="190"/>
      <c r="BC949" s="190"/>
      <c r="BD949" s="190"/>
      <c r="BE949" s="190"/>
    </row>
    <row r="950">
      <c r="AR950" s="190"/>
      <c r="AS950" s="190"/>
      <c r="AT950" s="190"/>
      <c r="AU950" s="191"/>
      <c r="AV950" s="191"/>
      <c r="AW950" s="190"/>
      <c r="AX950" s="190"/>
      <c r="AY950" s="190"/>
      <c r="AZ950" s="190"/>
      <c r="BA950" s="190"/>
      <c r="BB950" s="190"/>
      <c r="BC950" s="190"/>
      <c r="BD950" s="190"/>
      <c r="BE950" s="190"/>
    </row>
    <row r="951">
      <c r="AR951" s="190"/>
      <c r="AS951" s="190"/>
      <c r="AT951" s="190"/>
      <c r="AU951" s="191"/>
      <c r="AV951" s="191"/>
      <c r="AW951" s="190"/>
      <c r="AX951" s="190"/>
      <c r="AY951" s="190"/>
      <c r="AZ951" s="190"/>
      <c r="BA951" s="190"/>
      <c r="BB951" s="190"/>
      <c r="BC951" s="190"/>
      <c r="BD951" s="190"/>
      <c r="BE951" s="190"/>
    </row>
    <row r="952">
      <c r="AR952" s="190"/>
      <c r="AS952" s="190"/>
      <c r="AT952" s="190"/>
      <c r="AU952" s="191"/>
      <c r="AV952" s="191"/>
      <c r="AW952" s="190"/>
      <c r="AX952" s="190"/>
      <c r="AY952" s="190"/>
      <c r="AZ952" s="190"/>
      <c r="BA952" s="190"/>
      <c r="BB952" s="190"/>
      <c r="BC952" s="190"/>
      <c r="BD952" s="190"/>
      <c r="BE952" s="190"/>
    </row>
    <row r="953">
      <c r="AR953" s="190"/>
      <c r="AS953" s="190"/>
      <c r="AT953" s="190"/>
      <c r="AU953" s="191"/>
      <c r="AV953" s="191"/>
      <c r="AW953" s="190"/>
      <c r="AX953" s="190"/>
      <c r="AY953" s="190"/>
      <c r="AZ953" s="190"/>
      <c r="BA953" s="190"/>
      <c r="BB953" s="190"/>
      <c r="BC953" s="190"/>
      <c r="BD953" s="190"/>
      <c r="BE953" s="190"/>
    </row>
    <row r="954">
      <c r="AR954" s="190"/>
      <c r="AS954" s="190"/>
      <c r="AT954" s="190"/>
      <c r="AU954" s="191"/>
      <c r="AV954" s="191"/>
      <c r="AW954" s="190"/>
      <c r="AX954" s="190"/>
      <c r="AY954" s="190"/>
      <c r="AZ954" s="190"/>
      <c r="BA954" s="190"/>
      <c r="BB954" s="190"/>
      <c r="BC954" s="190"/>
      <c r="BD954" s="190"/>
      <c r="BE954" s="190"/>
    </row>
    <row r="955">
      <c r="AR955" s="190"/>
      <c r="AS955" s="190"/>
      <c r="AT955" s="190"/>
      <c r="AU955" s="191"/>
      <c r="AV955" s="191"/>
      <c r="AW955" s="190"/>
      <c r="AX955" s="190"/>
      <c r="AY955" s="190"/>
      <c r="AZ955" s="190"/>
      <c r="BA955" s="190"/>
      <c r="BB955" s="190"/>
      <c r="BC955" s="190"/>
      <c r="BD955" s="190"/>
      <c r="BE955" s="190"/>
    </row>
    <row r="956">
      <c r="AR956" s="190"/>
      <c r="AS956" s="190"/>
      <c r="AT956" s="190"/>
      <c r="AU956" s="191"/>
      <c r="AV956" s="191"/>
      <c r="AW956" s="190"/>
      <c r="AX956" s="190"/>
      <c r="AY956" s="190"/>
      <c r="AZ956" s="190"/>
      <c r="BA956" s="190"/>
      <c r="BB956" s="190"/>
      <c r="BC956" s="190"/>
      <c r="BD956" s="190"/>
      <c r="BE956" s="190"/>
    </row>
    <row r="957">
      <c r="AR957" s="190"/>
      <c r="AS957" s="190"/>
      <c r="AT957" s="190"/>
      <c r="AU957" s="191"/>
      <c r="AV957" s="191"/>
      <c r="AW957" s="190"/>
      <c r="AX957" s="190"/>
      <c r="AY957" s="190"/>
      <c r="AZ957" s="190"/>
      <c r="BA957" s="190"/>
      <c r="BB957" s="190"/>
      <c r="BC957" s="190"/>
      <c r="BD957" s="190"/>
      <c r="BE957" s="190"/>
    </row>
    <row r="958">
      <c r="AR958" s="190"/>
      <c r="AS958" s="190"/>
      <c r="AT958" s="190"/>
      <c r="AU958" s="191"/>
      <c r="AV958" s="191"/>
      <c r="AW958" s="190"/>
      <c r="AX958" s="190"/>
      <c r="AY958" s="190"/>
      <c r="AZ958" s="190"/>
      <c r="BA958" s="190"/>
      <c r="BB958" s="190"/>
      <c r="BC958" s="190"/>
      <c r="BD958" s="190"/>
      <c r="BE958" s="190"/>
    </row>
    <row r="959">
      <c r="AR959" s="190"/>
      <c r="AS959" s="190"/>
      <c r="AT959" s="190"/>
      <c r="AU959" s="191"/>
      <c r="AV959" s="191"/>
      <c r="AW959" s="190"/>
      <c r="AX959" s="190"/>
      <c r="AY959" s="190"/>
      <c r="AZ959" s="190"/>
      <c r="BA959" s="190"/>
      <c r="BB959" s="190"/>
      <c r="BC959" s="190"/>
      <c r="BD959" s="190"/>
      <c r="BE959" s="190"/>
    </row>
    <row r="960">
      <c r="AR960" s="190"/>
      <c r="AS960" s="190"/>
      <c r="AT960" s="190"/>
      <c r="AU960" s="191"/>
      <c r="AV960" s="191"/>
      <c r="AW960" s="190"/>
      <c r="AX960" s="190"/>
      <c r="AY960" s="190"/>
      <c r="AZ960" s="190"/>
      <c r="BA960" s="190"/>
      <c r="BB960" s="190"/>
      <c r="BC960" s="190"/>
      <c r="BD960" s="190"/>
      <c r="BE960" s="190"/>
    </row>
    <row r="961">
      <c r="AR961" s="190"/>
      <c r="AS961" s="190"/>
      <c r="AT961" s="190"/>
      <c r="AU961" s="191"/>
      <c r="AV961" s="191"/>
      <c r="AW961" s="190"/>
      <c r="AX961" s="190"/>
      <c r="AY961" s="190"/>
      <c r="AZ961" s="190"/>
      <c r="BA961" s="190"/>
      <c r="BB961" s="190"/>
      <c r="BC961" s="190"/>
      <c r="BD961" s="190"/>
      <c r="BE961" s="190"/>
    </row>
    <row r="962">
      <c r="AR962" s="190"/>
      <c r="AS962" s="190"/>
      <c r="AT962" s="190"/>
      <c r="AU962" s="191"/>
      <c r="AV962" s="191"/>
      <c r="AW962" s="190"/>
      <c r="AX962" s="190"/>
      <c r="AY962" s="190"/>
      <c r="AZ962" s="190"/>
      <c r="BA962" s="190"/>
      <c r="BB962" s="190"/>
      <c r="BC962" s="190"/>
      <c r="BD962" s="190"/>
      <c r="BE962" s="190"/>
    </row>
    <row r="963">
      <c r="AR963" s="190"/>
      <c r="AS963" s="190"/>
      <c r="AT963" s="190"/>
      <c r="AU963" s="191"/>
      <c r="AV963" s="191"/>
      <c r="AW963" s="190"/>
      <c r="AX963" s="190"/>
      <c r="AY963" s="190"/>
      <c r="AZ963" s="190"/>
      <c r="BA963" s="190"/>
      <c r="BB963" s="190"/>
      <c r="BC963" s="190"/>
      <c r="BD963" s="190"/>
      <c r="BE963" s="190"/>
    </row>
    <row r="964">
      <c r="AR964" s="190"/>
      <c r="AS964" s="190"/>
      <c r="AT964" s="190"/>
      <c r="AU964" s="191"/>
      <c r="AV964" s="191"/>
      <c r="AW964" s="190"/>
      <c r="AX964" s="190"/>
      <c r="AY964" s="190"/>
      <c r="AZ964" s="190"/>
      <c r="BA964" s="190"/>
      <c r="BB964" s="190"/>
      <c r="BC964" s="190"/>
      <c r="BD964" s="190"/>
      <c r="BE964" s="190"/>
    </row>
    <row r="965">
      <c r="AR965" s="190"/>
      <c r="AS965" s="190"/>
      <c r="AT965" s="190"/>
      <c r="AU965" s="191"/>
      <c r="AV965" s="191"/>
      <c r="AW965" s="190"/>
      <c r="AX965" s="190"/>
      <c r="AY965" s="190"/>
      <c r="AZ965" s="190"/>
      <c r="BA965" s="190"/>
      <c r="BB965" s="190"/>
      <c r="BC965" s="190"/>
      <c r="BD965" s="190"/>
      <c r="BE965" s="190"/>
    </row>
    <row r="966">
      <c r="AR966" s="190"/>
      <c r="AS966" s="190"/>
      <c r="AT966" s="190"/>
      <c r="AU966" s="191"/>
      <c r="AV966" s="191"/>
      <c r="AW966" s="190"/>
      <c r="AX966" s="190"/>
      <c r="AY966" s="190"/>
      <c r="AZ966" s="190"/>
      <c r="BA966" s="190"/>
      <c r="BB966" s="190"/>
      <c r="BC966" s="190"/>
      <c r="BD966" s="190"/>
      <c r="BE966" s="190"/>
    </row>
    <row r="967">
      <c r="AR967" s="190"/>
      <c r="AS967" s="190"/>
      <c r="AT967" s="190"/>
      <c r="AU967" s="191"/>
      <c r="AV967" s="191"/>
      <c r="AW967" s="190"/>
      <c r="AX967" s="190"/>
      <c r="AY967" s="190"/>
      <c r="AZ967" s="190"/>
      <c r="BA967" s="190"/>
      <c r="BB967" s="190"/>
      <c r="BC967" s="190"/>
      <c r="BD967" s="190"/>
      <c r="BE967" s="190"/>
    </row>
    <row r="968">
      <c r="AR968" s="190"/>
      <c r="AS968" s="190"/>
      <c r="AT968" s="190"/>
      <c r="AU968" s="191"/>
      <c r="AV968" s="191"/>
      <c r="AW968" s="190"/>
      <c r="AX968" s="190"/>
      <c r="AY968" s="190"/>
      <c r="AZ968" s="190"/>
      <c r="BA968" s="190"/>
      <c r="BB968" s="190"/>
      <c r="BC968" s="190"/>
      <c r="BD968" s="190"/>
      <c r="BE968" s="190"/>
    </row>
    <row r="969">
      <c r="AR969" s="190"/>
      <c r="AS969" s="190"/>
      <c r="AT969" s="190"/>
      <c r="AU969" s="191"/>
      <c r="AV969" s="191"/>
      <c r="AW969" s="190"/>
      <c r="AX969" s="190"/>
      <c r="AY969" s="190"/>
      <c r="AZ969" s="190"/>
      <c r="BA969" s="190"/>
      <c r="BB969" s="190"/>
      <c r="BC969" s="190"/>
      <c r="BD969" s="190"/>
      <c r="BE969" s="190"/>
    </row>
    <row r="970">
      <c r="AR970" s="190"/>
      <c r="AS970" s="190"/>
      <c r="AT970" s="190"/>
      <c r="AU970" s="191"/>
      <c r="AV970" s="191"/>
      <c r="AW970" s="190"/>
      <c r="AX970" s="190"/>
      <c r="AY970" s="190"/>
      <c r="AZ970" s="190"/>
      <c r="BA970" s="190"/>
      <c r="BB970" s="190"/>
      <c r="BC970" s="190"/>
      <c r="BD970" s="190"/>
      <c r="BE970" s="190"/>
    </row>
    <row r="971">
      <c r="AR971" s="190"/>
      <c r="AS971" s="190"/>
      <c r="AT971" s="190"/>
      <c r="AU971" s="191"/>
      <c r="AV971" s="191"/>
      <c r="AW971" s="190"/>
      <c r="AX971" s="190"/>
      <c r="AY971" s="190"/>
      <c r="AZ971" s="190"/>
      <c r="BA971" s="190"/>
      <c r="BB971" s="190"/>
      <c r="BC971" s="190"/>
      <c r="BD971" s="190"/>
      <c r="BE971" s="190"/>
    </row>
    <row r="972">
      <c r="AR972" s="190"/>
      <c r="AS972" s="190"/>
      <c r="AT972" s="190"/>
      <c r="AU972" s="191"/>
      <c r="AV972" s="191"/>
      <c r="AW972" s="190"/>
      <c r="AX972" s="190"/>
      <c r="AY972" s="190"/>
      <c r="AZ972" s="190"/>
      <c r="BA972" s="190"/>
      <c r="BB972" s="190"/>
      <c r="BC972" s="190"/>
      <c r="BD972" s="190"/>
      <c r="BE972" s="190"/>
    </row>
    <row r="973">
      <c r="AR973" s="190"/>
      <c r="AS973" s="190"/>
      <c r="AT973" s="190"/>
      <c r="AU973" s="191"/>
      <c r="AV973" s="191"/>
      <c r="AW973" s="190"/>
      <c r="AX973" s="190"/>
      <c r="AY973" s="190"/>
      <c r="AZ973" s="190"/>
      <c r="BA973" s="190"/>
      <c r="BB973" s="190"/>
      <c r="BC973" s="190"/>
      <c r="BD973" s="190"/>
      <c r="BE973" s="190"/>
    </row>
    <row r="974">
      <c r="AR974" s="190"/>
      <c r="AS974" s="190"/>
      <c r="AT974" s="190"/>
      <c r="AU974" s="191"/>
      <c r="AV974" s="191"/>
      <c r="AW974" s="190"/>
      <c r="AX974" s="190"/>
      <c r="AY974" s="190"/>
      <c r="AZ974" s="190"/>
      <c r="BA974" s="190"/>
      <c r="BB974" s="190"/>
      <c r="BC974" s="190"/>
      <c r="BD974" s="190"/>
      <c r="BE974" s="190"/>
    </row>
    <row r="975">
      <c r="AR975" s="190"/>
      <c r="AS975" s="190"/>
      <c r="AT975" s="190"/>
      <c r="AU975" s="191"/>
      <c r="AV975" s="191"/>
      <c r="AW975" s="190"/>
      <c r="AX975" s="190"/>
      <c r="AY975" s="190"/>
      <c r="AZ975" s="190"/>
      <c r="BA975" s="190"/>
      <c r="BB975" s="190"/>
      <c r="BC975" s="190"/>
      <c r="BD975" s="190"/>
      <c r="BE975" s="190"/>
    </row>
    <row r="976">
      <c r="AR976" s="190"/>
      <c r="AS976" s="190"/>
      <c r="AT976" s="190"/>
      <c r="AU976" s="191"/>
      <c r="AV976" s="191"/>
      <c r="AW976" s="190"/>
      <c r="AX976" s="190"/>
      <c r="AY976" s="190"/>
      <c r="AZ976" s="190"/>
      <c r="BA976" s="190"/>
      <c r="BB976" s="190"/>
      <c r="BC976" s="190"/>
      <c r="BD976" s="190"/>
      <c r="BE976" s="190"/>
    </row>
    <row r="977">
      <c r="AR977" s="190"/>
      <c r="AS977" s="190"/>
      <c r="AT977" s="190"/>
      <c r="AU977" s="191"/>
      <c r="AV977" s="191"/>
      <c r="AW977" s="190"/>
      <c r="AX977" s="190"/>
      <c r="AY977" s="190"/>
      <c r="AZ977" s="190"/>
      <c r="BA977" s="190"/>
      <c r="BB977" s="190"/>
      <c r="BC977" s="190"/>
      <c r="BD977" s="190"/>
      <c r="BE977" s="190"/>
    </row>
    <row r="978">
      <c r="AR978" s="190"/>
      <c r="AS978" s="190"/>
      <c r="AT978" s="190"/>
      <c r="AU978" s="191"/>
      <c r="AV978" s="191"/>
      <c r="AW978" s="190"/>
      <c r="AX978" s="190"/>
      <c r="AY978" s="190"/>
      <c r="AZ978" s="190"/>
      <c r="BA978" s="190"/>
      <c r="BB978" s="190"/>
      <c r="BC978" s="190"/>
      <c r="BD978" s="190"/>
      <c r="BE978" s="190"/>
    </row>
    <row r="979">
      <c r="AR979" s="190"/>
      <c r="AS979" s="190"/>
      <c r="AT979" s="190"/>
      <c r="AU979" s="191"/>
      <c r="AV979" s="191"/>
      <c r="AW979" s="190"/>
      <c r="AX979" s="190"/>
      <c r="AY979" s="190"/>
      <c r="AZ979" s="190"/>
      <c r="BA979" s="190"/>
      <c r="BB979" s="190"/>
      <c r="BC979" s="190"/>
      <c r="BD979" s="190"/>
      <c r="BE979" s="190"/>
    </row>
    <row r="980">
      <c r="AR980" s="190"/>
      <c r="AS980" s="190"/>
      <c r="AT980" s="190"/>
      <c r="AU980" s="191"/>
      <c r="AV980" s="191"/>
      <c r="AW980" s="190"/>
      <c r="AX980" s="190"/>
      <c r="AY980" s="190"/>
      <c r="AZ980" s="190"/>
      <c r="BA980" s="190"/>
      <c r="BB980" s="190"/>
      <c r="BC980" s="190"/>
      <c r="BD980" s="190"/>
      <c r="BE980" s="190"/>
    </row>
    <row r="981">
      <c r="AR981" s="190"/>
      <c r="AS981" s="190"/>
      <c r="AT981" s="190"/>
      <c r="AU981" s="191"/>
      <c r="AV981" s="191"/>
      <c r="AW981" s="190"/>
      <c r="AX981" s="190"/>
      <c r="AY981" s="190"/>
      <c r="AZ981" s="190"/>
      <c r="BA981" s="190"/>
      <c r="BB981" s="190"/>
      <c r="BC981" s="190"/>
      <c r="BD981" s="190"/>
      <c r="BE981" s="190"/>
    </row>
    <row r="982">
      <c r="AR982" s="190"/>
      <c r="AS982" s="190"/>
      <c r="AT982" s="190"/>
      <c r="AU982" s="191"/>
      <c r="AV982" s="191"/>
      <c r="AW982" s="190"/>
      <c r="AX982" s="190"/>
      <c r="AY982" s="190"/>
      <c r="AZ982" s="190"/>
      <c r="BA982" s="190"/>
      <c r="BB982" s="190"/>
      <c r="BC982" s="190"/>
      <c r="BD982" s="190"/>
      <c r="BE982" s="190"/>
    </row>
    <row r="983">
      <c r="AR983" s="190"/>
      <c r="AS983" s="190"/>
      <c r="AT983" s="190"/>
      <c r="AU983" s="191"/>
      <c r="AV983" s="191"/>
      <c r="AW983" s="190"/>
      <c r="AX983" s="190"/>
      <c r="AY983" s="190"/>
      <c r="AZ983" s="190"/>
      <c r="BA983" s="190"/>
      <c r="BB983" s="190"/>
      <c r="BC983" s="190"/>
      <c r="BD983" s="190"/>
      <c r="BE983" s="190"/>
    </row>
    <row r="984">
      <c r="AR984" s="190"/>
      <c r="AS984" s="190"/>
      <c r="AT984" s="190"/>
      <c r="AU984" s="191"/>
      <c r="AV984" s="191"/>
      <c r="AW984" s="190"/>
      <c r="AX984" s="190"/>
      <c r="AY984" s="190"/>
      <c r="AZ984" s="190"/>
      <c r="BA984" s="190"/>
      <c r="BB984" s="190"/>
      <c r="BC984" s="190"/>
      <c r="BD984" s="190"/>
      <c r="BE984" s="190"/>
    </row>
    <row r="985">
      <c r="AR985" s="190"/>
      <c r="AS985" s="190"/>
      <c r="AT985" s="190"/>
      <c r="AU985" s="191"/>
      <c r="AV985" s="191"/>
      <c r="AW985" s="190"/>
      <c r="AX985" s="190"/>
      <c r="AY985" s="190"/>
      <c r="AZ985" s="190"/>
      <c r="BA985" s="190"/>
      <c r="BB985" s="190"/>
      <c r="BC985" s="190"/>
      <c r="BD985" s="190"/>
      <c r="BE985" s="190"/>
    </row>
    <row r="986">
      <c r="AR986" s="190"/>
      <c r="AS986" s="190"/>
      <c r="AT986" s="190"/>
      <c r="AU986" s="191"/>
      <c r="AV986" s="191"/>
      <c r="AW986" s="190"/>
      <c r="AX986" s="190"/>
      <c r="AY986" s="190"/>
      <c r="AZ986" s="190"/>
      <c r="BA986" s="190"/>
      <c r="BB986" s="190"/>
      <c r="BC986" s="190"/>
      <c r="BD986" s="190"/>
      <c r="BE986" s="190"/>
    </row>
    <row r="987">
      <c r="AR987" s="190"/>
      <c r="AS987" s="190"/>
      <c r="AT987" s="190"/>
      <c r="AU987" s="191"/>
      <c r="AV987" s="191"/>
      <c r="AW987" s="190"/>
      <c r="AX987" s="190"/>
      <c r="AY987" s="190"/>
      <c r="AZ987" s="190"/>
      <c r="BA987" s="190"/>
      <c r="BB987" s="190"/>
      <c r="BC987" s="190"/>
      <c r="BD987" s="190"/>
      <c r="BE987" s="190"/>
    </row>
    <row r="988">
      <c r="AR988" s="190"/>
      <c r="AS988" s="190"/>
      <c r="AT988" s="190"/>
      <c r="AU988" s="191"/>
      <c r="AV988" s="191"/>
      <c r="AW988" s="190"/>
      <c r="AX988" s="190"/>
      <c r="AY988" s="190"/>
      <c r="AZ988" s="190"/>
      <c r="BA988" s="190"/>
      <c r="BB988" s="190"/>
      <c r="BC988" s="190"/>
      <c r="BD988" s="190"/>
      <c r="BE988" s="190"/>
    </row>
    <row r="989">
      <c r="AR989" s="190"/>
      <c r="AS989" s="190"/>
      <c r="AT989" s="190"/>
      <c r="AU989" s="191"/>
      <c r="AV989" s="191"/>
      <c r="AW989" s="190"/>
      <c r="AX989" s="190"/>
      <c r="AY989" s="190"/>
      <c r="AZ989" s="190"/>
      <c r="BA989" s="190"/>
      <c r="BB989" s="190"/>
      <c r="BC989" s="190"/>
      <c r="BD989" s="190"/>
      <c r="BE989" s="190"/>
    </row>
    <row r="990">
      <c r="AR990" s="190"/>
      <c r="AS990" s="190"/>
      <c r="AT990" s="190"/>
      <c r="AU990" s="191"/>
      <c r="AV990" s="191"/>
      <c r="AW990" s="190"/>
      <c r="AX990" s="190"/>
      <c r="AY990" s="190"/>
      <c r="AZ990" s="190"/>
      <c r="BA990" s="190"/>
      <c r="BB990" s="190"/>
      <c r="BC990" s="190"/>
      <c r="BD990" s="190"/>
      <c r="BE990" s="190"/>
    </row>
    <row r="991">
      <c r="AR991" s="190"/>
      <c r="AS991" s="190"/>
      <c r="AT991" s="190"/>
      <c r="AU991" s="191"/>
      <c r="AV991" s="191"/>
      <c r="AW991" s="190"/>
      <c r="AX991" s="190"/>
      <c r="AY991" s="190"/>
      <c r="AZ991" s="190"/>
      <c r="BA991" s="190"/>
      <c r="BB991" s="190"/>
      <c r="BC991" s="190"/>
      <c r="BD991" s="190"/>
      <c r="BE991" s="190"/>
    </row>
    <row r="992">
      <c r="AR992" s="190"/>
      <c r="AS992" s="190"/>
      <c r="AT992" s="190"/>
      <c r="AU992" s="191"/>
      <c r="AV992" s="191"/>
      <c r="AW992" s="190"/>
      <c r="AX992" s="190"/>
      <c r="AY992" s="190"/>
      <c r="AZ992" s="190"/>
      <c r="BA992" s="190"/>
      <c r="BB992" s="190"/>
      <c r="BC992" s="190"/>
      <c r="BD992" s="190"/>
      <c r="BE992" s="190"/>
    </row>
    <row r="993">
      <c r="AR993" s="190"/>
      <c r="AS993" s="190"/>
      <c r="AT993" s="190"/>
      <c r="AU993" s="191"/>
      <c r="AV993" s="191"/>
      <c r="AW993" s="190"/>
      <c r="AX993" s="190"/>
      <c r="AY993" s="190"/>
      <c r="AZ993" s="190"/>
      <c r="BA993" s="190"/>
      <c r="BB993" s="190"/>
      <c r="BC993" s="190"/>
      <c r="BD993" s="190"/>
      <c r="BE993" s="190"/>
    </row>
    <row r="994">
      <c r="AR994" s="190"/>
      <c r="AS994" s="190"/>
      <c r="AT994" s="190"/>
      <c r="AU994" s="191"/>
      <c r="AV994" s="191"/>
      <c r="AW994" s="190"/>
      <c r="AX994" s="190"/>
      <c r="AY994" s="190"/>
      <c r="AZ994" s="190"/>
      <c r="BA994" s="190"/>
      <c r="BB994" s="190"/>
      <c r="BC994" s="190"/>
      <c r="BD994" s="190"/>
      <c r="BE994" s="190"/>
    </row>
    <row r="995">
      <c r="AR995" s="190"/>
      <c r="AS995" s="190"/>
      <c r="AT995" s="190"/>
      <c r="AU995" s="191"/>
      <c r="AV995" s="191"/>
      <c r="AW995" s="190"/>
      <c r="AX995" s="190"/>
      <c r="AY995" s="190"/>
      <c r="AZ995" s="190"/>
      <c r="BA995" s="190"/>
      <c r="BB995" s="190"/>
      <c r="BC995" s="190"/>
      <c r="BD995" s="190"/>
      <c r="BE995" s="190"/>
    </row>
    <row r="996">
      <c r="AR996" s="190"/>
      <c r="AS996" s="190"/>
      <c r="AT996" s="190"/>
      <c r="AU996" s="191"/>
      <c r="AV996" s="191"/>
      <c r="AW996" s="190"/>
      <c r="AX996" s="190"/>
      <c r="AY996" s="190"/>
      <c r="AZ996" s="190"/>
      <c r="BA996" s="190"/>
      <c r="BB996" s="190"/>
      <c r="BC996" s="190"/>
      <c r="BD996" s="190"/>
      <c r="BE996" s="190"/>
    </row>
    <row r="997">
      <c r="AR997" s="190"/>
      <c r="AS997" s="190"/>
      <c r="AT997" s="190"/>
      <c r="AU997" s="191"/>
      <c r="AV997" s="191"/>
      <c r="AW997" s="190"/>
      <c r="AX997" s="190"/>
      <c r="AY997" s="190"/>
      <c r="AZ997" s="190"/>
      <c r="BA997" s="190"/>
      <c r="BB997" s="190"/>
      <c r="BC997" s="190"/>
      <c r="BD997" s="190"/>
      <c r="BE997" s="190"/>
    </row>
    <row r="998">
      <c r="AR998" s="190"/>
      <c r="AS998" s="190"/>
      <c r="AT998" s="190"/>
      <c r="AU998" s="191"/>
      <c r="AV998" s="191"/>
      <c r="AW998" s="190"/>
      <c r="AX998" s="190"/>
      <c r="AY998" s="190"/>
      <c r="AZ998" s="190"/>
      <c r="BA998" s="190"/>
      <c r="BB998" s="190"/>
      <c r="BC998" s="190"/>
      <c r="BD998" s="190"/>
      <c r="BE998" s="190"/>
    </row>
    <row r="999">
      <c r="AR999" s="190"/>
      <c r="AS999" s="190"/>
      <c r="AT999" s="190"/>
      <c r="AU999" s="191"/>
      <c r="AV999" s="191"/>
      <c r="AW999" s="190"/>
      <c r="AX999" s="190"/>
      <c r="AY999" s="190"/>
      <c r="AZ999" s="190"/>
      <c r="BA999" s="190"/>
      <c r="BB999" s="190"/>
      <c r="BC999" s="190"/>
      <c r="BD999" s="190"/>
      <c r="BE999" s="190"/>
    </row>
    <row r="1000">
      <c r="AR1000" s="190"/>
      <c r="AS1000" s="190"/>
      <c r="AT1000" s="190"/>
      <c r="AU1000" s="191"/>
      <c r="AV1000" s="191"/>
      <c r="AW1000" s="190"/>
      <c r="AX1000" s="190"/>
      <c r="AY1000" s="190"/>
      <c r="AZ1000" s="190"/>
      <c r="BA1000" s="190"/>
      <c r="BB1000" s="190"/>
      <c r="BC1000" s="190"/>
      <c r="BD1000" s="190"/>
      <c r="BE1000" s="190"/>
    </row>
  </sheetData>
  <mergeCells count="13">
    <mergeCell ref="AX3:AY3"/>
    <mergeCell ref="BF3:BI3"/>
    <mergeCell ref="BJ3:BM3"/>
    <mergeCell ref="BR3:BU3"/>
    <mergeCell ref="BV3:BY3"/>
    <mergeCell ref="BZ3:CA3"/>
    <mergeCell ref="C3:H3"/>
    <mergeCell ref="I3:O3"/>
    <mergeCell ref="P3:V3"/>
    <mergeCell ref="W3:AC3"/>
    <mergeCell ref="AD3:AJ3"/>
    <mergeCell ref="AK3:AQ3"/>
    <mergeCell ref="AT3:AU3"/>
  </mergeCells>
  <hyperlinks>
    <hyperlink r:id="rId1" ref="A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</cols>
  <sheetData>
    <row r="1">
      <c r="B1" s="18">
        <v>45505.0</v>
      </c>
      <c r="I1" s="20">
        <v>45536.0</v>
      </c>
      <c r="P1" s="96" t="s">
        <v>57</v>
      </c>
    </row>
    <row r="2" ht="41.25" customHeight="1">
      <c r="A2" s="25"/>
      <c r="B2" s="4" t="s">
        <v>58</v>
      </c>
      <c r="C2" s="4" t="s">
        <v>59</v>
      </c>
      <c r="D2" s="4" t="s">
        <v>60</v>
      </c>
      <c r="E2" s="107" t="s">
        <v>61</v>
      </c>
      <c r="F2" s="4" t="s">
        <v>62</v>
      </c>
      <c r="G2" s="4" t="s">
        <v>63</v>
      </c>
      <c r="H2" s="192" t="s">
        <v>64</v>
      </c>
      <c r="I2" s="4" t="s">
        <v>58</v>
      </c>
      <c r="J2" s="4" t="s">
        <v>59</v>
      </c>
      <c r="K2" s="4" t="s">
        <v>60</v>
      </c>
      <c r="L2" s="107" t="s">
        <v>61</v>
      </c>
      <c r="M2" s="4" t="s">
        <v>62</v>
      </c>
      <c r="N2" s="4" t="s">
        <v>63</v>
      </c>
      <c r="O2" s="193" t="s">
        <v>64</v>
      </c>
      <c r="P2" s="4" t="s">
        <v>58</v>
      </c>
      <c r="Q2" s="4" t="s">
        <v>59</v>
      </c>
      <c r="R2" s="4" t="s">
        <v>60</v>
      </c>
      <c r="S2" s="4" t="s">
        <v>61</v>
      </c>
      <c r="T2" s="4" t="s">
        <v>62</v>
      </c>
      <c r="U2" s="4" t="s">
        <v>63</v>
      </c>
      <c r="V2" s="194" t="s">
        <v>64</v>
      </c>
    </row>
    <row r="3">
      <c r="A3" s="47" t="s">
        <v>16</v>
      </c>
      <c r="B3" s="195">
        <v>100.0</v>
      </c>
      <c r="C3" s="196">
        <v>100.0</v>
      </c>
      <c r="D3" s="195">
        <v>100.0</v>
      </c>
      <c r="E3" s="197">
        <v>100.0</v>
      </c>
      <c r="F3" s="196">
        <v>99.99999999999999</v>
      </c>
      <c r="G3" s="196">
        <v>100.0</v>
      </c>
      <c r="H3" s="198">
        <f t="shared" ref="H3:H39" si="1">AVERAGE(B3:G3)</f>
        <v>100</v>
      </c>
      <c r="I3" s="196">
        <v>100.0</v>
      </c>
      <c r="J3" s="196">
        <v>100.0</v>
      </c>
      <c r="K3" s="196">
        <v>100.0</v>
      </c>
      <c r="L3" s="199">
        <v>100.0</v>
      </c>
      <c r="M3" s="196">
        <v>100.0</v>
      </c>
      <c r="N3" s="196">
        <v>100.0</v>
      </c>
      <c r="O3" s="200">
        <f t="shared" ref="O3:O39" si="2">AVERAGE(N3,M3,L3,K3,J3,I3)</f>
        <v>100</v>
      </c>
      <c r="U3" s="201">
        <v>1.0</v>
      </c>
    </row>
    <row r="4">
      <c r="A4" s="69" t="s">
        <v>17</v>
      </c>
      <c r="B4" s="196">
        <v>100.0</v>
      </c>
      <c r="C4" s="196">
        <v>100.0</v>
      </c>
      <c r="D4" s="196">
        <v>80.0</v>
      </c>
      <c r="E4" s="197">
        <v>100.0</v>
      </c>
      <c r="F4" s="196">
        <v>99.99999999999999</v>
      </c>
      <c r="G4" s="196">
        <v>100.0</v>
      </c>
      <c r="H4" s="198">
        <f t="shared" si="1"/>
        <v>96.66666667</v>
      </c>
      <c r="I4" s="196">
        <v>93.93939393939394</v>
      </c>
      <c r="J4" s="196">
        <v>93.54838709677419</v>
      </c>
      <c r="K4" s="196">
        <v>87.09677419354838</v>
      </c>
      <c r="L4" s="202">
        <v>88.67924528301887</v>
      </c>
      <c r="M4" s="196">
        <v>91.66666666666667</v>
      </c>
      <c r="N4" s="196">
        <v>86.8421052631579</v>
      </c>
      <c r="O4" s="200">
        <f t="shared" si="2"/>
        <v>90.29542874</v>
      </c>
      <c r="U4" s="201">
        <v>0.8656716417910447</v>
      </c>
    </row>
    <row r="5">
      <c r="A5" s="69" t="s">
        <v>18</v>
      </c>
      <c r="B5" s="196">
        <v>63.63636363636363</v>
      </c>
      <c r="C5" s="196">
        <v>60.0</v>
      </c>
      <c r="D5" s="196">
        <v>90.0</v>
      </c>
      <c r="E5" s="197">
        <v>61.904761904761905</v>
      </c>
      <c r="F5" s="196">
        <v>70.58823529411764</v>
      </c>
      <c r="G5" s="196">
        <v>45.45454545454545</v>
      </c>
      <c r="H5" s="198">
        <f t="shared" si="1"/>
        <v>65.26398438</v>
      </c>
      <c r="I5" s="196">
        <v>87.87878787878788</v>
      </c>
      <c r="J5" s="196">
        <v>77.41935483870968</v>
      </c>
      <c r="K5" s="196">
        <v>85.48387096774194</v>
      </c>
      <c r="L5" s="202">
        <v>81.13207547169812</v>
      </c>
      <c r="M5" s="196">
        <v>80.55555555555556</v>
      </c>
      <c r="N5" s="196">
        <v>78.94736842105263</v>
      </c>
      <c r="O5" s="200">
        <f t="shared" si="2"/>
        <v>81.90283552</v>
      </c>
      <c r="U5" s="201">
        <v>0.7761194029850746</v>
      </c>
    </row>
    <row r="6">
      <c r="A6" s="69" t="s">
        <v>19</v>
      </c>
      <c r="B6" s="196">
        <v>90.9090909090909</v>
      </c>
      <c r="C6" s="196">
        <v>90.0</v>
      </c>
      <c r="D6" s="196">
        <v>90.0</v>
      </c>
      <c r="E6" s="197">
        <v>90.47619047619048</v>
      </c>
      <c r="F6" s="196">
        <v>64.70588235294117</v>
      </c>
      <c r="G6" s="196">
        <v>100.0</v>
      </c>
      <c r="H6" s="198">
        <f t="shared" si="1"/>
        <v>87.68186062</v>
      </c>
      <c r="I6" s="196">
        <v>93.93939393939394</v>
      </c>
      <c r="J6" s="196">
        <v>93.54838709677419</v>
      </c>
      <c r="K6" s="196">
        <v>91.93548387096774</v>
      </c>
      <c r="L6" s="202">
        <v>94.33962264150944</v>
      </c>
      <c r="M6" s="196">
        <v>80.55555555555556</v>
      </c>
      <c r="N6" s="196">
        <v>94.73684210526315</v>
      </c>
      <c r="O6" s="200">
        <f t="shared" si="2"/>
        <v>91.5092142</v>
      </c>
      <c r="U6" s="201">
        <v>0.8656716417910447</v>
      </c>
    </row>
    <row r="7">
      <c r="A7" s="69" t="s">
        <v>20</v>
      </c>
      <c r="B7" s="196">
        <v>77.27272727272727</v>
      </c>
      <c r="C7" s="196">
        <v>90.0</v>
      </c>
      <c r="D7" s="196">
        <v>100.0</v>
      </c>
      <c r="E7" s="197">
        <v>95.23809523809524</v>
      </c>
      <c r="F7" s="196">
        <v>94.11764705882352</v>
      </c>
      <c r="G7" s="196">
        <v>81.81818181818183</v>
      </c>
      <c r="H7" s="198">
        <f t="shared" si="1"/>
        <v>89.74110856</v>
      </c>
      <c r="I7" s="196">
        <v>78.78787878787878</v>
      </c>
      <c r="J7" s="196">
        <v>70.96774193548387</v>
      </c>
      <c r="K7" s="196">
        <v>74.19354838709677</v>
      </c>
      <c r="L7" s="202">
        <v>81.13207547169812</v>
      </c>
      <c r="M7" s="196">
        <v>86.11111111111111</v>
      </c>
      <c r="N7" s="196">
        <v>65.78947368421053</v>
      </c>
      <c r="O7" s="200">
        <f t="shared" si="2"/>
        <v>76.16363823</v>
      </c>
      <c r="U7" s="201">
        <v>0.6268656716417911</v>
      </c>
    </row>
    <row r="8">
      <c r="A8" s="69" t="s">
        <v>21</v>
      </c>
      <c r="B8" s="196">
        <v>100.0</v>
      </c>
      <c r="C8" s="196">
        <v>100.0</v>
      </c>
      <c r="D8" s="196">
        <v>90.0</v>
      </c>
      <c r="E8" s="197">
        <v>100.0</v>
      </c>
      <c r="F8" s="196">
        <v>99.99999999999999</v>
      </c>
      <c r="G8" s="196">
        <v>100.0</v>
      </c>
      <c r="H8" s="198">
        <f t="shared" si="1"/>
        <v>98.33333333</v>
      </c>
      <c r="I8" s="196">
        <v>93.93939393939394</v>
      </c>
      <c r="J8" s="196">
        <v>100.0</v>
      </c>
      <c r="K8" s="196">
        <v>90.32258064516128</v>
      </c>
      <c r="L8" s="202">
        <v>98.11320754716981</v>
      </c>
      <c r="M8" s="196">
        <v>97.22222222222223</v>
      </c>
      <c r="N8" s="196">
        <v>92.10526315789474</v>
      </c>
      <c r="O8" s="200">
        <f t="shared" si="2"/>
        <v>95.28377792</v>
      </c>
      <c r="U8" s="201">
        <v>0.8656716417910447</v>
      </c>
    </row>
    <row r="9">
      <c r="A9" s="69" t="s">
        <v>22</v>
      </c>
      <c r="B9" s="196">
        <v>68.18181818181817</v>
      </c>
      <c r="C9" s="196">
        <v>80.0</v>
      </c>
      <c r="D9" s="196">
        <v>80.0</v>
      </c>
      <c r="E9" s="197">
        <v>71.42857142857143</v>
      </c>
      <c r="F9" s="196">
        <v>70.58823529411764</v>
      </c>
      <c r="G9" s="196">
        <v>81.81818181818183</v>
      </c>
      <c r="H9" s="198">
        <f t="shared" si="1"/>
        <v>75.33613445</v>
      </c>
      <c r="I9" s="196">
        <v>57.57575757575758</v>
      </c>
      <c r="J9" s="196">
        <v>64.51612903225806</v>
      </c>
      <c r="K9" s="196">
        <v>79.03225806451613</v>
      </c>
      <c r="L9" s="202">
        <v>69.81132075471697</v>
      </c>
      <c r="M9" s="196">
        <v>69.44444444444444</v>
      </c>
      <c r="N9" s="196">
        <v>63.1578947368421</v>
      </c>
      <c r="O9" s="200">
        <f t="shared" si="2"/>
        <v>67.25630077</v>
      </c>
      <c r="U9" s="201">
        <v>0.6417910447761194</v>
      </c>
    </row>
    <row r="10">
      <c r="A10" s="69" t="s">
        <v>23</v>
      </c>
      <c r="B10" s="196">
        <v>100.0</v>
      </c>
      <c r="C10" s="196">
        <v>90.0</v>
      </c>
      <c r="D10" s="196">
        <v>85.0</v>
      </c>
      <c r="E10" s="197">
        <v>90.47619047619048</v>
      </c>
      <c r="F10" s="196">
        <v>82.35294117647058</v>
      </c>
      <c r="G10" s="196">
        <v>90.9090909090909</v>
      </c>
      <c r="H10" s="198">
        <f t="shared" si="1"/>
        <v>89.78970376</v>
      </c>
      <c r="I10" s="196">
        <v>75.75757575757575</v>
      </c>
      <c r="J10" s="196">
        <v>87.09677419354838</v>
      </c>
      <c r="K10" s="196">
        <v>88.70967741935483</v>
      </c>
      <c r="L10" s="202">
        <v>84.90566037735849</v>
      </c>
      <c r="M10" s="196">
        <v>83.33333333333334</v>
      </c>
      <c r="N10" s="196">
        <v>89.47368421052632</v>
      </c>
      <c r="O10" s="200">
        <f t="shared" si="2"/>
        <v>84.87945088</v>
      </c>
      <c r="U10" s="201">
        <v>0.9104477611940298</v>
      </c>
    </row>
    <row r="11">
      <c r="A11" s="69" t="s">
        <v>24</v>
      </c>
      <c r="B11" s="196">
        <v>54.54545454545454</v>
      </c>
      <c r="C11" s="196">
        <v>70.0</v>
      </c>
      <c r="D11" s="196">
        <v>55.00000000000001</v>
      </c>
      <c r="E11" s="197">
        <v>57.142857142857146</v>
      </c>
      <c r="F11" s="196">
        <v>35.29411764705882</v>
      </c>
      <c r="G11" s="196">
        <v>54.54545454545454</v>
      </c>
      <c r="H11" s="198">
        <f t="shared" si="1"/>
        <v>54.42131398</v>
      </c>
      <c r="I11" s="196">
        <v>84.84848484848484</v>
      </c>
      <c r="J11" s="196">
        <v>74.19354838709677</v>
      </c>
      <c r="K11" s="196">
        <v>66.12903225806451</v>
      </c>
      <c r="L11" s="202">
        <v>75.47169811320755</v>
      </c>
      <c r="M11" s="196">
        <v>66.66666666666667</v>
      </c>
      <c r="N11" s="196">
        <v>84.21052631578947</v>
      </c>
      <c r="O11" s="200">
        <f t="shared" si="2"/>
        <v>75.2533261</v>
      </c>
      <c r="U11" s="201">
        <v>0.746268656716418</v>
      </c>
    </row>
    <row r="12">
      <c r="A12" s="69" t="s">
        <v>25</v>
      </c>
      <c r="B12" s="196">
        <v>86.36363636363636</v>
      </c>
      <c r="C12" s="196">
        <v>70.0</v>
      </c>
      <c r="D12" s="196">
        <v>95.0</v>
      </c>
      <c r="E12" s="197">
        <v>80.95238095238095</v>
      </c>
      <c r="F12" s="196">
        <v>94.11764705882352</v>
      </c>
      <c r="G12" s="196">
        <v>63.63636363636363</v>
      </c>
      <c r="H12" s="198">
        <f t="shared" si="1"/>
        <v>81.678338</v>
      </c>
      <c r="I12" s="196">
        <v>90.9090909090909</v>
      </c>
      <c r="J12" s="196">
        <v>83.87096774193549</v>
      </c>
      <c r="K12" s="196">
        <v>93.54838709677419</v>
      </c>
      <c r="L12" s="202">
        <v>86.79245283018868</v>
      </c>
      <c r="M12" s="196">
        <v>94.44444444444444</v>
      </c>
      <c r="N12" s="196">
        <v>86.8421052631579</v>
      </c>
      <c r="O12" s="200">
        <f t="shared" si="2"/>
        <v>89.40124138</v>
      </c>
      <c r="U12" s="201">
        <v>0.8656716417910447</v>
      </c>
    </row>
    <row r="13">
      <c r="A13" s="69" t="s">
        <v>26</v>
      </c>
      <c r="B13" s="196">
        <v>81.81818181818183</v>
      </c>
      <c r="C13" s="196">
        <v>50.0</v>
      </c>
      <c r="D13" s="196">
        <v>65.0</v>
      </c>
      <c r="E13" s="197">
        <v>85.71428571428572</v>
      </c>
      <c r="F13" s="196">
        <v>35.29411764705882</v>
      </c>
      <c r="G13" s="196">
        <v>90.9090909090909</v>
      </c>
      <c r="H13" s="198">
        <f t="shared" si="1"/>
        <v>68.12261268</v>
      </c>
      <c r="I13" s="196">
        <v>87.87878787878788</v>
      </c>
      <c r="J13" s="196">
        <v>80.64516129032258</v>
      </c>
      <c r="K13" s="196">
        <v>83.87096774193549</v>
      </c>
      <c r="L13" s="202">
        <v>86.79245283018868</v>
      </c>
      <c r="M13" s="196">
        <v>63.88888888888889</v>
      </c>
      <c r="N13" s="196">
        <v>94.73684210526315</v>
      </c>
      <c r="O13" s="200">
        <f t="shared" si="2"/>
        <v>82.96885012</v>
      </c>
      <c r="U13" s="201">
        <v>0.9104477611940298</v>
      </c>
    </row>
    <row r="14">
      <c r="A14" s="69" t="s">
        <v>27</v>
      </c>
      <c r="B14" s="196">
        <v>72.72727272727273</v>
      </c>
      <c r="C14" s="196">
        <v>70.0</v>
      </c>
      <c r="D14" s="196">
        <v>80.0</v>
      </c>
      <c r="E14" s="197">
        <v>85.71428571428572</v>
      </c>
      <c r="F14" s="196">
        <v>70.58823529411764</v>
      </c>
      <c r="G14" s="196">
        <v>100.0</v>
      </c>
      <c r="H14" s="198">
        <f t="shared" si="1"/>
        <v>79.83829896</v>
      </c>
      <c r="I14" s="196">
        <v>75.75757575757575</v>
      </c>
      <c r="J14" s="196">
        <v>74.19354838709677</v>
      </c>
      <c r="K14" s="196">
        <v>75.80645161290323</v>
      </c>
      <c r="L14" s="202">
        <v>75.47169811320755</v>
      </c>
      <c r="M14" s="196">
        <v>75.0</v>
      </c>
      <c r="N14" s="196">
        <v>86.8421052631579</v>
      </c>
      <c r="O14" s="200">
        <f t="shared" si="2"/>
        <v>77.17856319</v>
      </c>
      <c r="U14" s="201">
        <v>0.8955223880597015</v>
      </c>
    </row>
    <row r="15">
      <c r="A15" s="69" t="s">
        <v>28</v>
      </c>
      <c r="B15" s="196">
        <v>81.81818181818183</v>
      </c>
      <c r="C15" s="196">
        <v>80.0</v>
      </c>
      <c r="D15" s="196">
        <v>85.0</v>
      </c>
      <c r="E15" s="197">
        <v>76.19047619047619</v>
      </c>
      <c r="F15" s="196">
        <v>58.8235294117647</v>
      </c>
      <c r="G15" s="196">
        <v>100.0</v>
      </c>
      <c r="H15" s="198">
        <f t="shared" si="1"/>
        <v>80.30536457</v>
      </c>
      <c r="I15" s="196">
        <v>93.93939393939394</v>
      </c>
      <c r="J15" s="196">
        <v>83.87096774193549</v>
      </c>
      <c r="K15" s="196">
        <v>74.19354838709677</v>
      </c>
      <c r="L15" s="202">
        <v>83.01886792452831</v>
      </c>
      <c r="M15" s="196">
        <v>72.22222222222223</v>
      </c>
      <c r="N15" s="196">
        <v>84.21052631578947</v>
      </c>
      <c r="O15" s="200">
        <f t="shared" si="2"/>
        <v>81.90925442</v>
      </c>
      <c r="U15" s="201">
        <v>0.746268656716418</v>
      </c>
    </row>
    <row r="16">
      <c r="A16" s="69" t="s">
        <v>29</v>
      </c>
      <c r="B16" s="196">
        <v>100.0</v>
      </c>
      <c r="C16" s="196">
        <v>90.0</v>
      </c>
      <c r="D16" s="196">
        <v>90.0</v>
      </c>
      <c r="E16" s="197">
        <v>100.0</v>
      </c>
      <c r="F16" s="196">
        <v>94.11764705882352</v>
      </c>
      <c r="G16" s="196">
        <v>90.9090909090909</v>
      </c>
      <c r="H16" s="198">
        <f t="shared" si="1"/>
        <v>94.17112299</v>
      </c>
      <c r="I16" s="196">
        <v>96.96969696969697</v>
      </c>
      <c r="J16" s="196">
        <v>90.3225806451613</v>
      </c>
      <c r="K16" s="196">
        <v>87.09677419354838</v>
      </c>
      <c r="L16" s="202">
        <v>94.33962264150944</v>
      </c>
      <c r="M16" s="196">
        <v>97.22222222222223</v>
      </c>
      <c r="N16" s="196">
        <v>94.73684210526315</v>
      </c>
      <c r="O16" s="200">
        <f t="shared" si="2"/>
        <v>93.44795646</v>
      </c>
      <c r="U16" s="201">
        <v>0.9253731343283582</v>
      </c>
    </row>
    <row r="17">
      <c r="A17" s="69" t="s">
        <v>30</v>
      </c>
      <c r="B17" s="196">
        <v>63.63636363636363</v>
      </c>
      <c r="C17" s="196">
        <v>100.0</v>
      </c>
      <c r="D17" s="196">
        <v>85.0</v>
      </c>
      <c r="E17" s="197">
        <v>90.47619047619048</v>
      </c>
      <c r="F17" s="196">
        <v>88.23529411764706</v>
      </c>
      <c r="G17" s="196">
        <v>100.0</v>
      </c>
      <c r="H17" s="198">
        <f t="shared" si="1"/>
        <v>87.89130804</v>
      </c>
      <c r="I17" s="196">
        <v>96.96969696969697</v>
      </c>
      <c r="J17" s="196">
        <v>96.7741935483871</v>
      </c>
      <c r="K17" s="196">
        <v>90.32258064516128</v>
      </c>
      <c r="L17" s="202">
        <v>88.67924528301887</v>
      </c>
      <c r="M17" s="196">
        <v>94.44444444444444</v>
      </c>
      <c r="N17" s="196">
        <v>94.73684210526315</v>
      </c>
      <c r="O17" s="200">
        <f t="shared" si="2"/>
        <v>93.6545005</v>
      </c>
      <c r="U17" s="201">
        <v>0.8656716417910447</v>
      </c>
    </row>
    <row r="18">
      <c r="A18" s="69" t="s">
        <v>31</v>
      </c>
      <c r="B18" s="196">
        <v>86.36363636363636</v>
      </c>
      <c r="C18" s="196">
        <v>80.0</v>
      </c>
      <c r="D18" s="196">
        <v>90.0</v>
      </c>
      <c r="E18" s="197">
        <v>90.47619047619048</v>
      </c>
      <c r="F18" s="196">
        <v>88.23529411764706</v>
      </c>
      <c r="G18" s="196">
        <v>81.81818181818183</v>
      </c>
      <c r="H18" s="198">
        <f t="shared" si="1"/>
        <v>86.1488838</v>
      </c>
      <c r="I18" s="196">
        <v>69.6969696969697</v>
      </c>
      <c r="J18" s="196">
        <v>77.41935483870968</v>
      </c>
      <c r="K18" s="196">
        <v>88.70967741935483</v>
      </c>
      <c r="L18" s="202">
        <v>84.90566037735849</v>
      </c>
      <c r="M18" s="196">
        <v>91.66666666666667</v>
      </c>
      <c r="N18" s="196">
        <v>81.57894736842105</v>
      </c>
      <c r="O18" s="200">
        <f t="shared" si="2"/>
        <v>82.32954606</v>
      </c>
      <c r="U18" s="201">
        <v>0.8208955223880597</v>
      </c>
    </row>
    <row r="19">
      <c r="A19" s="69" t="s">
        <v>32</v>
      </c>
      <c r="B19" s="196">
        <v>100.0</v>
      </c>
      <c r="C19" s="196">
        <v>100.0</v>
      </c>
      <c r="D19" s="196">
        <v>100.0</v>
      </c>
      <c r="E19" s="197">
        <v>90.47619047619048</v>
      </c>
      <c r="F19" s="196">
        <v>99.99999999999999</v>
      </c>
      <c r="G19" s="196">
        <v>100.0</v>
      </c>
      <c r="H19" s="198">
        <f t="shared" si="1"/>
        <v>98.41269841</v>
      </c>
      <c r="I19" s="196">
        <v>57.57575757575758</v>
      </c>
      <c r="J19" s="196">
        <v>70.96774193548387</v>
      </c>
      <c r="K19" s="196">
        <v>82.25806451612904</v>
      </c>
      <c r="L19" s="202">
        <v>71.69811320754717</v>
      </c>
      <c r="M19" s="196">
        <v>83.33333333333334</v>
      </c>
      <c r="N19" s="196">
        <v>68.42105263157895</v>
      </c>
      <c r="O19" s="200">
        <f t="shared" si="2"/>
        <v>72.3756772</v>
      </c>
      <c r="U19" s="201">
        <v>0.7910447761194029</v>
      </c>
    </row>
    <row r="20">
      <c r="A20" s="69" t="s">
        <v>33</v>
      </c>
      <c r="B20" s="196">
        <v>100.0</v>
      </c>
      <c r="C20" s="196">
        <v>100.0</v>
      </c>
      <c r="D20" s="196">
        <v>95.0</v>
      </c>
      <c r="E20" s="197">
        <v>100.0</v>
      </c>
      <c r="F20" s="196">
        <v>99.99999999999999</v>
      </c>
      <c r="G20" s="196">
        <v>100.0</v>
      </c>
      <c r="H20" s="198">
        <f t="shared" si="1"/>
        <v>99.16666667</v>
      </c>
      <c r="I20" s="196">
        <v>100.0</v>
      </c>
      <c r="J20" s="196">
        <v>93.54838709677419</v>
      </c>
      <c r="K20" s="196">
        <v>91.93548387096774</v>
      </c>
      <c r="L20" s="202">
        <v>88.67924528301887</v>
      </c>
      <c r="M20" s="196">
        <v>100.0</v>
      </c>
      <c r="N20" s="196">
        <v>57.89473684210527</v>
      </c>
      <c r="O20" s="200">
        <f t="shared" si="2"/>
        <v>88.67630885</v>
      </c>
      <c r="U20" s="201">
        <v>0.7313432835820896</v>
      </c>
    </row>
    <row r="21">
      <c r="A21" s="69" t="s">
        <v>34</v>
      </c>
      <c r="B21" s="196">
        <v>90.9090909090909</v>
      </c>
      <c r="C21" s="196">
        <v>100.0</v>
      </c>
      <c r="D21" s="196">
        <v>95.0</v>
      </c>
      <c r="E21" s="197">
        <v>100.0</v>
      </c>
      <c r="F21" s="196">
        <v>88.23529411764706</v>
      </c>
      <c r="G21" s="196">
        <v>100.0</v>
      </c>
      <c r="H21" s="198">
        <f t="shared" si="1"/>
        <v>95.69073084</v>
      </c>
      <c r="I21" s="196">
        <v>96.96969696969697</v>
      </c>
      <c r="J21" s="196">
        <v>96.7741935483871</v>
      </c>
      <c r="K21" s="196">
        <v>90.32258064516128</v>
      </c>
      <c r="L21" s="202">
        <v>98.11320754716981</v>
      </c>
      <c r="M21" s="196">
        <v>91.66666666666667</v>
      </c>
      <c r="N21" s="196">
        <v>92.10526315789474</v>
      </c>
      <c r="O21" s="200">
        <f t="shared" si="2"/>
        <v>94.32526809</v>
      </c>
      <c r="U21" s="201">
        <v>0.9402985074626866</v>
      </c>
    </row>
    <row r="22">
      <c r="A22" s="69" t="s">
        <v>35</v>
      </c>
      <c r="B22" s="196">
        <v>100.0</v>
      </c>
      <c r="C22" s="196">
        <v>90.0</v>
      </c>
      <c r="D22" s="196">
        <v>90.0</v>
      </c>
      <c r="E22" s="197">
        <v>95.23809523809524</v>
      </c>
      <c r="F22" s="196">
        <v>88.23529411764706</v>
      </c>
      <c r="G22" s="196">
        <v>100.0</v>
      </c>
      <c r="H22" s="198">
        <f t="shared" si="1"/>
        <v>93.91223156</v>
      </c>
      <c r="I22" s="196">
        <v>90.9090909090909</v>
      </c>
      <c r="J22" s="196">
        <v>80.64516129032258</v>
      </c>
      <c r="K22" s="196">
        <v>95.16129032258065</v>
      </c>
      <c r="L22" s="202">
        <v>90.56603773584906</v>
      </c>
      <c r="M22" s="196">
        <v>88.88888888888889</v>
      </c>
      <c r="N22" s="196">
        <v>92.10526315789474</v>
      </c>
      <c r="O22" s="200">
        <f t="shared" si="2"/>
        <v>89.71262205</v>
      </c>
      <c r="U22" s="201">
        <v>0.9552238805970149</v>
      </c>
    </row>
    <row r="23">
      <c r="A23" s="69" t="s">
        <v>36</v>
      </c>
      <c r="B23" s="196">
        <v>81.81818181818183</v>
      </c>
      <c r="C23" s="196">
        <v>90.0</v>
      </c>
      <c r="D23" s="196">
        <v>90.0</v>
      </c>
      <c r="E23" s="197">
        <v>85.71428571428572</v>
      </c>
      <c r="F23" s="196">
        <v>76.47058823529412</v>
      </c>
      <c r="G23" s="196">
        <v>100.0</v>
      </c>
      <c r="H23" s="198">
        <f t="shared" si="1"/>
        <v>87.33384263</v>
      </c>
      <c r="I23" s="196">
        <v>78.78787878787878</v>
      </c>
      <c r="J23" s="196">
        <v>87.09677419354838</v>
      </c>
      <c r="K23" s="196">
        <v>83.87096774193549</v>
      </c>
      <c r="L23" s="202">
        <v>83.01886792452831</v>
      </c>
      <c r="M23" s="196">
        <v>80.55555555555556</v>
      </c>
      <c r="N23" s="196">
        <v>92.10526315789474</v>
      </c>
      <c r="O23" s="200">
        <f t="shared" si="2"/>
        <v>84.23921789</v>
      </c>
      <c r="U23" s="201">
        <v>0.9253731343283582</v>
      </c>
    </row>
    <row r="24">
      <c r="A24" s="69" t="s">
        <v>37</v>
      </c>
      <c r="B24" s="196">
        <v>100.0</v>
      </c>
      <c r="C24" s="196">
        <v>90.0</v>
      </c>
      <c r="D24" s="196">
        <v>95.0</v>
      </c>
      <c r="E24" s="197">
        <v>85.71428571428572</v>
      </c>
      <c r="F24" s="196">
        <v>94.11764705882352</v>
      </c>
      <c r="G24" s="196">
        <v>90.9090909090909</v>
      </c>
      <c r="H24" s="198">
        <f t="shared" si="1"/>
        <v>92.62350395</v>
      </c>
      <c r="I24" s="196">
        <v>75.75757575757575</v>
      </c>
      <c r="J24" s="196">
        <v>90.3225806451613</v>
      </c>
      <c r="K24" s="196">
        <v>88.70967741935483</v>
      </c>
      <c r="L24" s="202">
        <v>92.45283018867924</v>
      </c>
      <c r="M24" s="196">
        <v>88.88888888888889</v>
      </c>
      <c r="N24" s="196">
        <v>97.36842105263158</v>
      </c>
      <c r="O24" s="200">
        <f t="shared" si="2"/>
        <v>88.91666233</v>
      </c>
      <c r="U24" s="201">
        <v>0.8507462686567164</v>
      </c>
    </row>
    <row r="25">
      <c r="A25" s="69" t="s">
        <v>38</v>
      </c>
      <c r="B25" s="196">
        <v>100.0</v>
      </c>
      <c r="C25" s="196">
        <v>90.0</v>
      </c>
      <c r="D25" s="196">
        <v>90.0</v>
      </c>
      <c r="E25" s="197">
        <v>95.23809523809524</v>
      </c>
      <c r="F25" s="196">
        <v>88.23529411764706</v>
      </c>
      <c r="G25" s="196">
        <v>100.0</v>
      </c>
      <c r="H25" s="198">
        <f t="shared" si="1"/>
        <v>93.91223156</v>
      </c>
      <c r="I25" s="196">
        <v>90.9090909090909</v>
      </c>
      <c r="J25" s="196">
        <v>87.09677419354838</v>
      </c>
      <c r="K25" s="196">
        <v>80.64516129032258</v>
      </c>
      <c r="L25" s="202">
        <v>88.67924528301887</v>
      </c>
      <c r="M25" s="196">
        <v>86.11111111111111</v>
      </c>
      <c r="N25" s="196">
        <v>81.57894736842105</v>
      </c>
      <c r="O25" s="200">
        <f t="shared" si="2"/>
        <v>85.83672169</v>
      </c>
      <c r="U25" s="201">
        <v>0.7761194029850746</v>
      </c>
    </row>
    <row r="26">
      <c r="A26" s="69" t="s">
        <v>39</v>
      </c>
      <c r="B26" s="196">
        <v>100.0</v>
      </c>
      <c r="C26" s="196">
        <v>100.0</v>
      </c>
      <c r="D26" s="196">
        <v>80.0</v>
      </c>
      <c r="E26" s="197">
        <v>100.0</v>
      </c>
      <c r="F26" s="196">
        <v>82.35294117647058</v>
      </c>
      <c r="G26" s="196">
        <v>90.9090909090909</v>
      </c>
      <c r="H26" s="198">
        <f t="shared" si="1"/>
        <v>92.21033868</v>
      </c>
      <c r="I26" s="196">
        <v>90.9090909090909</v>
      </c>
      <c r="J26" s="196">
        <v>100.0</v>
      </c>
      <c r="K26" s="196">
        <v>93.54838709677419</v>
      </c>
      <c r="L26" s="202">
        <v>98.11320754716981</v>
      </c>
      <c r="M26" s="196">
        <v>88.88888888888889</v>
      </c>
      <c r="N26" s="196">
        <v>97.36842105263158</v>
      </c>
      <c r="O26" s="200">
        <f t="shared" si="2"/>
        <v>94.80466592</v>
      </c>
      <c r="U26" s="201">
        <v>0.9552238805970149</v>
      </c>
    </row>
    <row r="27">
      <c r="A27" s="69" t="s">
        <v>40</v>
      </c>
      <c r="B27" s="196">
        <v>68.18181818181817</v>
      </c>
      <c r="C27" s="196">
        <v>40.0</v>
      </c>
      <c r="D27" s="196">
        <v>50.0</v>
      </c>
      <c r="E27" s="197">
        <v>66.66666666666667</v>
      </c>
      <c r="F27" s="196">
        <v>41.17647058823529</v>
      </c>
      <c r="G27" s="196">
        <v>81.81818181818183</v>
      </c>
      <c r="H27" s="198">
        <f t="shared" si="1"/>
        <v>57.97385621</v>
      </c>
      <c r="I27" s="196">
        <v>78.78787878787878</v>
      </c>
      <c r="J27" s="196">
        <v>70.96774193548387</v>
      </c>
      <c r="K27" s="196">
        <v>75.80645161290323</v>
      </c>
      <c r="L27" s="202">
        <v>81.13207547169812</v>
      </c>
      <c r="M27" s="196">
        <v>61.111111111111114</v>
      </c>
      <c r="N27" s="196">
        <v>84.21052631578947</v>
      </c>
      <c r="O27" s="200">
        <f t="shared" si="2"/>
        <v>75.33596421</v>
      </c>
      <c r="U27" s="201">
        <v>0.8507462686567164</v>
      </c>
    </row>
    <row r="28">
      <c r="A28" s="69" t="s">
        <v>41</v>
      </c>
      <c r="B28" s="196">
        <v>90.9090909090909</v>
      </c>
      <c r="C28" s="196">
        <v>80.0</v>
      </c>
      <c r="D28" s="196">
        <v>85.0</v>
      </c>
      <c r="E28" s="197">
        <v>71.42857142857143</v>
      </c>
      <c r="F28" s="196">
        <v>64.70588235294117</v>
      </c>
      <c r="G28" s="196">
        <v>90.9090909090909</v>
      </c>
      <c r="H28" s="198">
        <f t="shared" si="1"/>
        <v>80.49210593</v>
      </c>
      <c r="I28" s="196">
        <v>81.81818181818183</v>
      </c>
      <c r="J28" s="196">
        <v>67.74193548387098</v>
      </c>
      <c r="K28" s="196">
        <v>75.80645161290323</v>
      </c>
      <c r="L28" s="202">
        <v>77.35849056603774</v>
      </c>
      <c r="M28" s="196">
        <v>77.77777777777779</v>
      </c>
      <c r="N28" s="196">
        <v>81.57894736842105</v>
      </c>
      <c r="O28" s="200">
        <f t="shared" si="2"/>
        <v>77.01363077</v>
      </c>
      <c r="U28" s="201">
        <v>0.7761194029850746</v>
      </c>
    </row>
    <row r="29">
      <c r="A29" s="69" t="s">
        <v>42</v>
      </c>
      <c r="B29" s="196">
        <v>100.0</v>
      </c>
      <c r="C29" s="196">
        <v>60.0</v>
      </c>
      <c r="D29" s="196">
        <v>75.0</v>
      </c>
      <c r="E29" s="197">
        <v>90.47619047619048</v>
      </c>
      <c r="F29" s="196">
        <v>64.70588235294117</v>
      </c>
      <c r="G29" s="196">
        <v>90.9090909090909</v>
      </c>
      <c r="H29" s="198">
        <f t="shared" si="1"/>
        <v>80.18186062</v>
      </c>
      <c r="I29" s="196">
        <v>90.9090909090909</v>
      </c>
      <c r="J29" s="196">
        <v>80.64516129032258</v>
      </c>
      <c r="K29" s="196">
        <v>75.80645161290323</v>
      </c>
      <c r="L29" s="202">
        <v>83.01886792452831</v>
      </c>
      <c r="M29" s="196">
        <v>80.55555555555556</v>
      </c>
      <c r="N29" s="196">
        <v>81.57894736842105</v>
      </c>
      <c r="O29" s="200">
        <f t="shared" si="2"/>
        <v>82.08567911</v>
      </c>
      <c r="U29" s="201">
        <v>0.8059701492537313</v>
      </c>
    </row>
    <row r="30">
      <c r="A30" s="69" t="s">
        <v>43</v>
      </c>
      <c r="B30" s="196">
        <v>45.45454545454545</v>
      </c>
      <c r="C30" s="196">
        <v>30.0</v>
      </c>
      <c r="D30" s="196">
        <v>15.0</v>
      </c>
      <c r="E30" s="197">
        <v>42.85714285714286</v>
      </c>
      <c r="F30" s="196">
        <v>29.41176470588235</v>
      </c>
      <c r="G30" s="196">
        <v>36.36363636363637</v>
      </c>
      <c r="H30" s="198">
        <f t="shared" si="1"/>
        <v>33.18118156</v>
      </c>
      <c r="I30" s="196">
        <v>48.484848484848484</v>
      </c>
      <c r="J30" s="196">
        <v>35.483870967741936</v>
      </c>
      <c r="K30" s="196">
        <v>51.61290322580645</v>
      </c>
      <c r="L30" s="202">
        <v>39.62264150943396</v>
      </c>
      <c r="M30" s="196">
        <v>50.0</v>
      </c>
      <c r="N30" s="196">
        <v>39.473684210526315</v>
      </c>
      <c r="O30" s="200">
        <f t="shared" si="2"/>
        <v>44.1129914</v>
      </c>
      <c r="U30" s="201">
        <v>0.5373134328358209</v>
      </c>
    </row>
    <row r="31">
      <c r="A31" s="69" t="s">
        <v>44</v>
      </c>
      <c r="B31" s="196">
        <v>72.72727272727273</v>
      </c>
      <c r="C31" s="196">
        <v>60.0</v>
      </c>
      <c r="D31" s="196">
        <v>45.0</v>
      </c>
      <c r="E31" s="197">
        <v>71.42857142857143</v>
      </c>
      <c r="F31" s="196">
        <v>35.29411764705882</v>
      </c>
      <c r="G31" s="196">
        <v>100.0</v>
      </c>
      <c r="H31" s="198">
        <f t="shared" si="1"/>
        <v>64.07499363</v>
      </c>
      <c r="I31" s="196">
        <v>90.9090909090909</v>
      </c>
      <c r="J31" s="196">
        <v>67.74193548387098</v>
      </c>
      <c r="K31" s="196">
        <v>70.96774193548387</v>
      </c>
      <c r="L31" s="202">
        <v>81.13207547169812</v>
      </c>
      <c r="M31" s="196">
        <v>55.55555555555556</v>
      </c>
      <c r="N31" s="196">
        <v>86.8421052631579</v>
      </c>
      <c r="O31" s="200">
        <f t="shared" si="2"/>
        <v>75.52475077</v>
      </c>
      <c r="U31" s="201">
        <v>0.7761194029850746</v>
      </c>
    </row>
    <row r="32">
      <c r="A32" s="69" t="s">
        <v>45</v>
      </c>
      <c r="B32" s="196">
        <v>95.45454545454545</v>
      </c>
      <c r="C32" s="196">
        <v>80.0</v>
      </c>
      <c r="D32" s="196">
        <v>75.0</v>
      </c>
      <c r="E32" s="197">
        <v>76.19047619047619</v>
      </c>
      <c r="F32" s="196">
        <v>52.94117647058823</v>
      </c>
      <c r="G32" s="196">
        <v>72.72727272727273</v>
      </c>
      <c r="H32" s="198">
        <f t="shared" si="1"/>
        <v>75.38557847</v>
      </c>
      <c r="I32" s="196">
        <v>75.75757575757575</v>
      </c>
      <c r="J32" s="196">
        <v>64.51612903225806</v>
      </c>
      <c r="K32" s="196">
        <v>59.67741935483871</v>
      </c>
      <c r="L32" s="202">
        <v>60.37735849056604</v>
      </c>
      <c r="M32" s="196">
        <v>63.88888888888889</v>
      </c>
      <c r="N32" s="196">
        <v>71.05263157894737</v>
      </c>
      <c r="O32" s="200">
        <f t="shared" si="2"/>
        <v>65.87833385</v>
      </c>
      <c r="U32" s="201">
        <v>0.6716417910447762</v>
      </c>
    </row>
    <row r="33">
      <c r="A33" s="69" t="s">
        <v>46</v>
      </c>
      <c r="B33" s="196">
        <v>68.18181818181817</v>
      </c>
      <c r="C33" s="196">
        <v>80.0</v>
      </c>
      <c r="D33" s="196">
        <v>85.0</v>
      </c>
      <c r="E33" s="197">
        <v>80.95238095238095</v>
      </c>
      <c r="F33" s="196">
        <v>70.58823529411764</v>
      </c>
      <c r="G33" s="196">
        <v>72.72727272727273</v>
      </c>
      <c r="H33" s="198">
        <f t="shared" si="1"/>
        <v>76.24161786</v>
      </c>
      <c r="I33" s="196">
        <v>96.96969696969697</v>
      </c>
      <c r="J33" s="196">
        <v>87.09677419354838</v>
      </c>
      <c r="K33" s="196">
        <v>88.70967741935483</v>
      </c>
      <c r="L33" s="202">
        <v>92.45283018867924</v>
      </c>
      <c r="M33" s="196">
        <v>80.55555555555556</v>
      </c>
      <c r="N33" s="196">
        <v>89.47368421052632</v>
      </c>
      <c r="O33" s="200">
        <f t="shared" si="2"/>
        <v>89.20970309</v>
      </c>
      <c r="U33" s="201">
        <v>0.9104477611940298</v>
      </c>
    </row>
    <row r="34">
      <c r="A34" s="69" t="s">
        <v>47</v>
      </c>
      <c r="B34" s="196">
        <v>50.0</v>
      </c>
      <c r="C34" s="196">
        <v>20.0</v>
      </c>
      <c r="D34" s="196">
        <v>30.0</v>
      </c>
      <c r="E34" s="197">
        <v>52.38095238095238</v>
      </c>
      <c r="F34" s="196">
        <v>35.29411764705882</v>
      </c>
      <c r="G34" s="196">
        <v>63.63636363636363</v>
      </c>
      <c r="H34" s="198">
        <f t="shared" si="1"/>
        <v>41.88523894</v>
      </c>
      <c r="I34" s="196">
        <v>78.78787878787878</v>
      </c>
      <c r="J34" s="196">
        <v>54.83870967741935</v>
      </c>
      <c r="K34" s="196">
        <v>67.74193548387096</v>
      </c>
      <c r="L34" s="202">
        <v>62.264150943396224</v>
      </c>
      <c r="M34" s="196">
        <v>61.111111111111114</v>
      </c>
      <c r="N34" s="196">
        <v>76.31578947368422</v>
      </c>
      <c r="O34" s="200">
        <f t="shared" si="2"/>
        <v>66.84326258</v>
      </c>
      <c r="U34" s="201">
        <v>0.7611940298507462</v>
      </c>
    </row>
    <row r="35">
      <c r="A35" s="69" t="s">
        <v>48</v>
      </c>
      <c r="B35" s="196">
        <v>95.45454545454545</v>
      </c>
      <c r="C35" s="196">
        <v>90.0</v>
      </c>
      <c r="D35" s="196">
        <v>85.0</v>
      </c>
      <c r="E35" s="197">
        <v>95.23809523809524</v>
      </c>
      <c r="F35" s="196">
        <v>88.23529411764706</v>
      </c>
      <c r="G35" s="196">
        <v>81.81818181818183</v>
      </c>
      <c r="H35" s="198">
        <f t="shared" si="1"/>
        <v>89.29101944</v>
      </c>
      <c r="I35" s="196">
        <v>78.78787878787878</v>
      </c>
      <c r="J35" s="196">
        <v>74.19354838709677</v>
      </c>
      <c r="K35" s="196">
        <v>85.48387096774194</v>
      </c>
      <c r="L35" s="202">
        <v>86.79245283018868</v>
      </c>
      <c r="M35" s="196">
        <v>86.11111111111111</v>
      </c>
      <c r="N35" s="196">
        <v>73.68421052631578</v>
      </c>
      <c r="O35" s="200">
        <f t="shared" si="2"/>
        <v>80.84217877</v>
      </c>
      <c r="U35" s="201">
        <v>0.746268656716418</v>
      </c>
    </row>
    <row r="36">
      <c r="A36" s="69" t="s">
        <v>49</v>
      </c>
      <c r="B36" s="196">
        <v>63.63636363636363</v>
      </c>
      <c r="C36" s="196">
        <v>50.0</v>
      </c>
      <c r="D36" s="196">
        <v>50.0</v>
      </c>
      <c r="E36" s="197">
        <v>57.142857142857146</v>
      </c>
      <c r="F36" s="196">
        <v>47.05882352941176</v>
      </c>
      <c r="G36" s="196">
        <v>45.45454545454545</v>
      </c>
      <c r="H36" s="198">
        <f t="shared" si="1"/>
        <v>52.21543163</v>
      </c>
      <c r="I36" s="196">
        <v>81.81818181818183</v>
      </c>
      <c r="J36" s="196">
        <v>67.74193548387098</v>
      </c>
      <c r="K36" s="196">
        <v>54.83870967741935</v>
      </c>
      <c r="L36" s="202">
        <v>69.81132075471697</v>
      </c>
      <c r="M36" s="196">
        <v>66.66666666666667</v>
      </c>
      <c r="N36" s="196">
        <v>76.31578947368422</v>
      </c>
      <c r="O36" s="200">
        <f t="shared" si="2"/>
        <v>69.53210065</v>
      </c>
      <c r="U36" s="201">
        <v>0.5970149253731343</v>
      </c>
    </row>
    <row r="37">
      <c r="A37" s="69" t="s">
        <v>50</v>
      </c>
      <c r="B37" s="196">
        <v>95.45454545454545</v>
      </c>
      <c r="C37" s="196">
        <v>90.0</v>
      </c>
      <c r="D37" s="196">
        <v>80.0</v>
      </c>
      <c r="E37" s="197">
        <v>85.71428571428572</v>
      </c>
      <c r="F37" s="196">
        <v>99.99999999999999</v>
      </c>
      <c r="G37" s="196">
        <v>90.9090909090909</v>
      </c>
      <c r="H37" s="198">
        <f t="shared" si="1"/>
        <v>90.34632035</v>
      </c>
      <c r="I37" s="196">
        <v>90.9090909090909</v>
      </c>
      <c r="J37" s="196">
        <v>93.54838709677419</v>
      </c>
      <c r="K37" s="196">
        <v>87.09677419354838</v>
      </c>
      <c r="L37" s="202">
        <v>90.56603773584906</v>
      </c>
      <c r="M37" s="196">
        <v>94.44444444444444</v>
      </c>
      <c r="N37" s="196">
        <v>94.73684210526315</v>
      </c>
      <c r="O37" s="200">
        <f t="shared" si="2"/>
        <v>91.88359608</v>
      </c>
      <c r="U37" s="201">
        <v>0.8507462686567164</v>
      </c>
    </row>
    <row r="38">
      <c r="A38" s="69" t="s">
        <v>51</v>
      </c>
      <c r="B38" s="196">
        <v>72.72727272727273</v>
      </c>
      <c r="C38" s="196">
        <v>60.0</v>
      </c>
      <c r="D38" s="196">
        <v>80.0</v>
      </c>
      <c r="E38" s="197">
        <v>80.95238095238095</v>
      </c>
      <c r="F38" s="196">
        <v>88.23529411764706</v>
      </c>
      <c r="G38" s="196">
        <v>54.54545454545454</v>
      </c>
      <c r="H38" s="198">
        <f t="shared" si="1"/>
        <v>72.74340039</v>
      </c>
      <c r="I38" s="196">
        <v>100.0</v>
      </c>
      <c r="J38" s="196">
        <v>87.09677419354838</v>
      </c>
      <c r="K38" s="196">
        <v>88.70967741935483</v>
      </c>
      <c r="L38" s="202">
        <v>92.45283018867924</v>
      </c>
      <c r="M38" s="196">
        <v>91.66666666666667</v>
      </c>
      <c r="N38" s="196">
        <v>84.21052631578947</v>
      </c>
      <c r="O38" s="200">
        <f t="shared" si="2"/>
        <v>90.68941246</v>
      </c>
      <c r="U38" s="201">
        <v>0.835820895522388</v>
      </c>
    </row>
    <row r="39">
      <c r="A39" s="102" t="s">
        <v>52</v>
      </c>
      <c r="B39" s="196">
        <v>86.36363636363636</v>
      </c>
      <c r="C39" s="196">
        <v>80.0</v>
      </c>
      <c r="D39" s="196">
        <v>70.0</v>
      </c>
      <c r="E39" s="197">
        <v>61.904761904761905</v>
      </c>
      <c r="F39" s="196">
        <v>23.52941176470588</v>
      </c>
      <c r="G39" s="196">
        <v>72.72727272727273</v>
      </c>
      <c r="H39" s="198">
        <f t="shared" si="1"/>
        <v>65.75418046</v>
      </c>
      <c r="I39" s="196">
        <v>66.66666666666666</v>
      </c>
      <c r="J39" s="196">
        <v>64.51612903225806</v>
      </c>
      <c r="K39" s="196">
        <v>74.19354838709677</v>
      </c>
      <c r="L39" s="202">
        <v>24.528301886792452</v>
      </c>
      <c r="M39" s="196">
        <v>50.0</v>
      </c>
      <c r="N39" s="196">
        <v>86.8421052631579</v>
      </c>
      <c r="O39" s="200">
        <f t="shared" si="2"/>
        <v>61.12445854</v>
      </c>
      <c r="U39" s="201">
        <v>0.8656716417910447</v>
      </c>
    </row>
    <row r="40">
      <c r="E40" s="190"/>
      <c r="H40" s="198"/>
      <c r="L40" s="190"/>
      <c r="O40" s="200"/>
    </row>
    <row r="41">
      <c r="E41" s="190"/>
      <c r="H41" s="198"/>
      <c r="L41" s="190"/>
      <c r="O41" s="103"/>
    </row>
    <row r="42">
      <c r="E42" s="190"/>
      <c r="H42" s="198"/>
      <c r="L42" s="190"/>
      <c r="O42" s="103"/>
    </row>
    <row r="43">
      <c r="E43" s="190"/>
      <c r="H43" s="198"/>
      <c r="L43" s="190"/>
      <c r="O43" s="103"/>
    </row>
    <row r="44">
      <c r="E44" s="190"/>
      <c r="H44" s="198"/>
      <c r="L44" s="190"/>
      <c r="O44" s="103"/>
    </row>
    <row r="45">
      <c r="E45" s="190"/>
      <c r="H45" s="198"/>
      <c r="L45" s="190"/>
      <c r="O45" s="103"/>
    </row>
    <row r="46">
      <c r="E46" s="190"/>
      <c r="H46" s="198"/>
      <c r="L46" s="190"/>
      <c r="O46" s="103"/>
    </row>
    <row r="47">
      <c r="E47" s="190"/>
      <c r="H47" s="198"/>
      <c r="L47" s="190"/>
      <c r="O47" s="103"/>
    </row>
    <row r="48">
      <c r="E48" s="190"/>
      <c r="H48" s="198"/>
      <c r="L48" s="190"/>
      <c r="O48" s="103"/>
    </row>
    <row r="49">
      <c r="E49" s="190"/>
      <c r="H49" s="198"/>
      <c r="L49" s="190"/>
      <c r="O49" s="103"/>
    </row>
    <row r="50">
      <c r="E50" s="190"/>
      <c r="H50" s="198"/>
      <c r="L50" s="190"/>
      <c r="O50" s="103"/>
    </row>
    <row r="51">
      <c r="E51" s="190"/>
      <c r="H51" s="198"/>
      <c r="L51" s="190"/>
      <c r="O51" s="103"/>
    </row>
    <row r="52">
      <c r="E52" s="190"/>
      <c r="H52" s="198"/>
      <c r="L52" s="190"/>
      <c r="O52" s="103"/>
    </row>
    <row r="53">
      <c r="E53" s="190"/>
      <c r="H53" s="198"/>
      <c r="L53" s="190"/>
      <c r="O53" s="103"/>
    </row>
    <row r="54">
      <c r="E54" s="190"/>
      <c r="H54" s="198"/>
      <c r="L54" s="190"/>
      <c r="O54" s="103"/>
    </row>
    <row r="55">
      <c r="E55" s="190"/>
      <c r="H55" s="198"/>
      <c r="L55" s="190"/>
      <c r="O55" s="103"/>
    </row>
    <row r="56">
      <c r="E56" s="190"/>
      <c r="H56" s="198"/>
      <c r="L56" s="190"/>
      <c r="O56" s="103"/>
    </row>
    <row r="57">
      <c r="E57" s="190"/>
      <c r="H57" s="198"/>
      <c r="L57" s="190"/>
      <c r="O57" s="103"/>
    </row>
    <row r="58">
      <c r="E58" s="190"/>
      <c r="H58" s="198"/>
      <c r="L58" s="190"/>
      <c r="O58" s="103"/>
    </row>
    <row r="59">
      <c r="E59" s="190"/>
      <c r="H59" s="198"/>
      <c r="L59" s="190"/>
      <c r="O59" s="103"/>
    </row>
    <row r="60">
      <c r="E60" s="190"/>
      <c r="H60" s="198"/>
      <c r="L60" s="190"/>
      <c r="O60" s="103"/>
    </row>
    <row r="61">
      <c r="E61" s="190"/>
      <c r="H61" s="198"/>
      <c r="L61" s="190"/>
      <c r="O61" s="103"/>
    </row>
    <row r="62">
      <c r="E62" s="190"/>
      <c r="H62" s="198"/>
      <c r="L62" s="190"/>
      <c r="O62" s="103"/>
    </row>
    <row r="63">
      <c r="E63" s="190"/>
      <c r="H63" s="198"/>
      <c r="L63" s="190"/>
      <c r="O63" s="103"/>
    </row>
    <row r="64">
      <c r="E64" s="190"/>
      <c r="H64" s="198"/>
      <c r="L64" s="190"/>
      <c r="O64" s="103"/>
    </row>
    <row r="65">
      <c r="E65" s="190"/>
      <c r="H65" s="198"/>
      <c r="L65" s="190"/>
      <c r="O65" s="103"/>
    </row>
    <row r="66">
      <c r="E66" s="190"/>
      <c r="H66" s="198"/>
      <c r="L66" s="190"/>
      <c r="O66" s="103"/>
    </row>
    <row r="67">
      <c r="E67" s="190"/>
      <c r="H67" s="198"/>
      <c r="L67" s="190"/>
      <c r="O67" s="103"/>
    </row>
    <row r="68">
      <c r="E68" s="190"/>
      <c r="H68" s="198"/>
      <c r="L68" s="190"/>
      <c r="O68" s="103"/>
    </row>
    <row r="69">
      <c r="E69" s="190"/>
      <c r="H69" s="198"/>
      <c r="L69" s="190"/>
      <c r="O69" s="103"/>
    </row>
    <row r="70">
      <c r="E70" s="190"/>
      <c r="H70" s="198"/>
      <c r="L70" s="190"/>
      <c r="O70" s="103"/>
    </row>
    <row r="71">
      <c r="E71" s="190"/>
      <c r="H71" s="198"/>
      <c r="L71" s="190"/>
      <c r="O71" s="103"/>
    </row>
    <row r="72">
      <c r="E72" s="190"/>
      <c r="H72" s="198"/>
      <c r="L72" s="190"/>
      <c r="O72" s="103"/>
    </row>
    <row r="73">
      <c r="E73" s="190"/>
      <c r="H73" s="198"/>
      <c r="L73" s="190"/>
      <c r="O73" s="103"/>
    </row>
    <row r="74">
      <c r="E74" s="190"/>
      <c r="H74" s="198"/>
      <c r="L74" s="190"/>
      <c r="O74" s="103"/>
    </row>
    <row r="75">
      <c r="E75" s="190"/>
      <c r="H75" s="198"/>
      <c r="L75" s="190"/>
      <c r="O75" s="103"/>
    </row>
    <row r="76">
      <c r="E76" s="190"/>
      <c r="H76" s="198"/>
      <c r="L76" s="190"/>
      <c r="O76" s="103"/>
    </row>
    <row r="77">
      <c r="E77" s="190"/>
      <c r="H77" s="198"/>
      <c r="L77" s="190"/>
      <c r="O77" s="103"/>
    </row>
    <row r="78">
      <c r="E78" s="190"/>
      <c r="H78" s="198"/>
      <c r="L78" s="190"/>
      <c r="O78" s="103"/>
    </row>
    <row r="79">
      <c r="E79" s="190"/>
      <c r="H79" s="198"/>
      <c r="L79" s="190"/>
      <c r="O79" s="103"/>
    </row>
    <row r="80">
      <c r="E80" s="190"/>
      <c r="H80" s="198"/>
      <c r="L80" s="190"/>
      <c r="O80" s="103"/>
    </row>
    <row r="81">
      <c r="E81" s="190"/>
      <c r="H81" s="198"/>
      <c r="L81" s="190"/>
      <c r="O81" s="103"/>
    </row>
    <row r="82">
      <c r="E82" s="190"/>
      <c r="H82" s="198"/>
      <c r="L82" s="190"/>
      <c r="O82" s="103"/>
    </row>
    <row r="83">
      <c r="E83" s="190"/>
      <c r="H83" s="198"/>
      <c r="L83" s="190"/>
      <c r="O83" s="103"/>
    </row>
    <row r="84">
      <c r="E84" s="190"/>
      <c r="H84" s="198"/>
      <c r="L84" s="190"/>
      <c r="O84" s="103"/>
    </row>
    <row r="85">
      <c r="E85" s="190"/>
      <c r="H85" s="198"/>
      <c r="L85" s="190"/>
      <c r="O85" s="103"/>
    </row>
    <row r="86">
      <c r="E86" s="190"/>
      <c r="H86" s="198"/>
      <c r="L86" s="190"/>
      <c r="O86" s="103"/>
    </row>
    <row r="87">
      <c r="E87" s="190"/>
      <c r="H87" s="198"/>
      <c r="L87" s="190"/>
      <c r="O87" s="103"/>
    </row>
    <row r="88">
      <c r="E88" s="190"/>
      <c r="H88" s="198"/>
      <c r="L88" s="190"/>
      <c r="O88" s="103"/>
    </row>
    <row r="89">
      <c r="E89" s="190"/>
      <c r="H89" s="198"/>
      <c r="L89" s="190"/>
      <c r="O89" s="103"/>
    </row>
    <row r="90">
      <c r="E90" s="190"/>
      <c r="H90" s="198"/>
      <c r="L90" s="190"/>
      <c r="O90" s="103"/>
    </row>
    <row r="91">
      <c r="E91" s="190"/>
      <c r="H91" s="198"/>
      <c r="L91" s="190"/>
      <c r="O91" s="103"/>
    </row>
    <row r="92">
      <c r="E92" s="190"/>
      <c r="H92" s="198"/>
      <c r="L92" s="190"/>
      <c r="O92" s="103"/>
    </row>
    <row r="93">
      <c r="E93" s="190"/>
      <c r="H93" s="198"/>
      <c r="L93" s="190"/>
      <c r="O93" s="103"/>
    </row>
    <row r="94">
      <c r="E94" s="190"/>
      <c r="H94" s="198"/>
      <c r="L94" s="190"/>
      <c r="O94" s="103"/>
    </row>
    <row r="95">
      <c r="E95" s="190"/>
      <c r="H95" s="198"/>
      <c r="L95" s="190"/>
      <c r="O95" s="103"/>
    </row>
    <row r="96">
      <c r="E96" s="190"/>
      <c r="H96" s="198"/>
      <c r="L96" s="190"/>
      <c r="O96" s="103"/>
    </row>
    <row r="97">
      <c r="E97" s="190"/>
      <c r="H97" s="198"/>
      <c r="L97" s="190"/>
      <c r="O97" s="103"/>
    </row>
    <row r="98">
      <c r="E98" s="190"/>
      <c r="H98" s="198"/>
      <c r="L98" s="190"/>
      <c r="O98" s="103"/>
    </row>
    <row r="99">
      <c r="E99" s="190"/>
      <c r="H99" s="198"/>
      <c r="L99" s="190"/>
      <c r="O99" s="103"/>
    </row>
    <row r="100">
      <c r="E100" s="190"/>
      <c r="H100" s="198"/>
      <c r="L100" s="190"/>
      <c r="O100" s="103"/>
    </row>
    <row r="101">
      <c r="E101" s="190"/>
      <c r="H101" s="198"/>
      <c r="L101" s="190"/>
      <c r="O101" s="103"/>
    </row>
    <row r="102">
      <c r="E102" s="190"/>
      <c r="H102" s="198"/>
      <c r="L102" s="190"/>
      <c r="O102" s="103"/>
    </row>
    <row r="103">
      <c r="E103" s="190"/>
      <c r="H103" s="198"/>
      <c r="L103" s="190"/>
      <c r="O103" s="103"/>
    </row>
    <row r="104">
      <c r="E104" s="190"/>
      <c r="H104" s="198"/>
      <c r="L104" s="190"/>
      <c r="O104" s="103"/>
    </row>
    <row r="105">
      <c r="E105" s="190"/>
      <c r="H105" s="198"/>
      <c r="L105" s="190"/>
      <c r="O105" s="103"/>
    </row>
    <row r="106">
      <c r="E106" s="190"/>
      <c r="H106" s="198"/>
      <c r="L106" s="190"/>
      <c r="O106" s="103"/>
    </row>
    <row r="107">
      <c r="E107" s="190"/>
      <c r="H107" s="198"/>
      <c r="L107" s="190"/>
      <c r="O107" s="103"/>
    </row>
    <row r="108">
      <c r="E108" s="190"/>
      <c r="H108" s="198"/>
      <c r="L108" s="190"/>
      <c r="O108" s="103"/>
    </row>
    <row r="109">
      <c r="E109" s="190"/>
      <c r="H109" s="198"/>
      <c r="L109" s="190"/>
      <c r="O109" s="103"/>
    </row>
    <row r="110">
      <c r="E110" s="190"/>
      <c r="H110" s="198"/>
      <c r="L110" s="190"/>
      <c r="O110" s="103"/>
    </row>
    <row r="111">
      <c r="E111" s="190"/>
      <c r="H111" s="198"/>
      <c r="L111" s="190"/>
      <c r="O111" s="103"/>
    </row>
    <row r="112">
      <c r="E112" s="190"/>
      <c r="H112" s="198"/>
      <c r="L112" s="190"/>
      <c r="O112" s="103"/>
    </row>
    <row r="113">
      <c r="E113" s="190"/>
      <c r="H113" s="198"/>
      <c r="L113" s="190"/>
      <c r="O113" s="103"/>
    </row>
    <row r="114">
      <c r="E114" s="190"/>
      <c r="H114" s="198"/>
      <c r="L114" s="190"/>
      <c r="O114" s="103"/>
    </row>
    <row r="115">
      <c r="E115" s="190"/>
      <c r="H115" s="198"/>
      <c r="L115" s="190"/>
      <c r="O115" s="103"/>
    </row>
    <row r="116">
      <c r="E116" s="190"/>
      <c r="H116" s="198"/>
      <c r="L116" s="190"/>
      <c r="O116" s="103"/>
    </row>
    <row r="117">
      <c r="E117" s="190"/>
      <c r="H117" s="198"/>
      <c r="L117" s="190"/>
      <c r="O117" s="103"/>
    </row>
    <row r="118">
      <c r="E118" s="190"/>
      <c r="H118" s="198"/>
      <c r="L118" s="190"/>
      <c r="O118" s="103"/>
    </row>
    <row r="119">
      <c r="E119" s="190"/>
      <c r="H119" s="198"/>
      <c r="L119" s="190"/>
      <c r="O119" s="103"/>
    </row>
    <row r="120">
      <c r="E120" s="190"/>
      <c r="H120" s="198"/>
      <c r="L120" s="190"/>
      <c r="O120" s="103"/>
    </row>
    <row r="121">
      <c r="E121" s="190"/>
      <c r="H121" s="198"/>
      <c r="L121" s="190"/>
      <c r="O121" s="103"/>
    </row>
    <row r="122">
      <c r="E122" s="190"/>
      <c r="H122" s="198"/>
      <c r="L122" s="190"/>
      <c r="O122" s="103"/>
    </row>
    <row r="123">
      <c r="E123" s="190"/>
      <c r="H123" s="198"/>
      <c r="L123" s="190"/>
      <c r="O123" s="103"/>
    </row>
    <row r="124">
      <c r="E124" s="190"/>
      <c r="H124" s="198"/>
      <c r="L124" s="190"/>
      <c r="O124" s="103"/>
    </row>
    <row r="125">
      <c r="E125" s="190"/>
      <c r="H125" s="198"/>
      <c r="L125" s="190"/>
      <c r="O125" s="103"/>
    </row>
    <row r="126">
      <c r="E126" s="190"/>
      <c r="H126" s="198"/>
      <c r="L126" s="190"/>
      <c r="O126" s="103"/>
    </row>
    <row r="127">
      <c r="E127" s="190"/>
      <c r="H127" s="198"/>
      <c r="L127" s="190"/>
      <c r="O127" s="103"/>
    </row>
    <row r="128">
      <c r="E128" s="190"/>
      <c r="H128" s="198"/>
      <c r="L128" s="190"/>
      <c r="O128" s="103"/>
    </row>
    <row r="129">
      <c r="E129" s="190"/>
      <c r="H129" s="198"/>
      <c r="L129" s="190"/>
      <c r="O129" s="103"/>
    </row>
    <row r="130">
      <c r="E130" s="190"/>
      <c r="H130" s="198"/>
      <c r="L130" s="190"/>
      <c r="O130" s="103"/>
    </row>
    <row r="131">
      <c r="E131" s="190"/>
      <c r="H131" s="198"/>
      <c r="L131" s="190"/>
      <c r="O131" s="103"/>
    </row>
    <row r="132">
      <c r="E132" s="190"/>
      <c r="H132" s="198"/>
      <c r="L132" s="190"/>
      <c r="O132" s="103"/>
    </row>
    <row r="133">
      <c r="E133" s="190"/>
      <c r="H133" s="198"/>
      <c r="L133" s="190"/>
      <c r="O133" s="103"/>
    </row>
    <row r="134">
      <c r="E134" s="190"/>
      <c r="H134" s="198"/>
      <c r="L134" s="190"/>
      <c r="O134" s="103"/>
    </row>
    <row r="135">
      <c r="E135" s="190"/>
      <c r="H135" s="198"/>
      <c r="L135" s="190"/>
      <c r="O135" s="103"/>
    </row>
    <row r="136">
      <c r="E136" s="190"/>
      <c r="H136" s="198"/>
      <c r="L136" s="190"/>
      <c r="O136" s="103"/>
    </row>
    <row r="137">
      <c r="E137" s="190"/>
      <c r="H137" s="198"/>
      <c r="L137" s="190"/>
      <c r="O137" s="103"/>
    </row>
    <row r="138">
      <c r="E138" s="190"/>
      <c r="H138" s="198"/>
      <c r="L138" s="190"/>
      <c r="O138" s="103"/>
    </row>
    <row r="139">
      <c r="E139" s="190"/>
      <c r="H139" s="198"/>
      <c r="L139" s="190"/>
      <c r="O139" s="103"/>
    </row>
    <row r="140">
      <c r="E140" s="190"/>
      <c r="H140" s="198"/>
      <c r="L140" s="190"/>
      <c r="O140" s="103"/>
    </row>
    <row r="141">
      <c r="E141" s="190"/>
      <c r="H141" s="198"/>
      <c r="L141" s="190"/>
      <c r="O141" s="103"/>
    </row>
    <row r="142">
      <c r="E142" s="190"/>
      <c r="H142" s="198"/>
      <c r="L142" s="190"/>
      <c r="O142" s="103"/>
    </row>
    <row r="143">
      <c r="E143" s="190"/>
      <c r="H143" s="198"/>
      <c r="L143" s="190"/>
      <c r="O143" s="103"/>
    </row>
    <row r="144">
      <c r="E144" s="190"/>
      <c r="H144" s="198"/>
      <c r="L144" s="190"/>
      <c r="O144" s="103"/>
    </row>
    <row r="145">
      <c r="E145" s="190"/>
      <c r="H145" s="198"/>
      <c r="L145" s="190"/>
      <c r="O145" s="103"/>
    </row>
    <row r="146">
      <c r="E146" s="190"/>
      <c r="H146" s="198"/>
      <c r="L146" s="190"/>
      <c r="O146" s="103"/>
    </row>
    <row r="147">
      <c r="E147" s="190"/>
      <c r="H147" s="198"/>
      <c r="L147" s="190"/>
      <c r="O147" s="103"/>
    </row>
    <row r="148">
      <c r="E148" s="190"/>
      <c r="H148" s="198"/>
      <c r="L148" s="190"/>
      <c r="O148" s="103"/>
    </row>
    <row r="149">
      <c r="E149" s="190"/>
      <c r="H149" s="198"/>
      <c r="L149" s="190"/>
      <c r="O149" s="103"/>
    </row>
    <row r="150">
      <c r="E150" s="190"/>
      <c r="H150" s="198"/>
      <c r="L150" s="190"/>
      <c r="O150" s="103"/>
    </row>
    <row r="151">
      <c r="E151" s="190"/>
      <c r="H151" s="198"/>
      <c r="L151" s="190"/>
      <c r="O151" s="103"/>
    </row>
    <row r="152">
      <c r="E152" s="190"/>
      <c r="H152" s="198"/>
      <c r="L152" s="190"/>
      <c r="O152" s="103"/>
    </row>
    <row r="153">
      <c r="E153" s="190"/>
      <c r="H153" s="198"/>
      <c r="L153" s="190"/>
      <c r="O153" s="103"/>
    </row>
    <row r="154">
      <c r="E154" s="190"/>
      <c r="H154" s="198"/>
      <c r="L154" s="190"/>
      <c r="O154" s="103"/>
    </row>
    <row r="155">
      <c r="E155" s="190"/>
      <c r="H155" s="198"/>
      <c r="L155" s="190"/>
      <c r="O155" s="103"/>
    </row>
    <row r="156">
      <c r="E156" s="190"/>
      <c r="H156" s="198"/>
      <c r="L156" s="190"/>
      <c r="O156" s="103"/>
    </row>
    <row r="157">
      <c r="E157" s="190"/>
      <c r="H157" s="198"/>
      <c r="L157" s="190"/>
      <c r="O157" s="103"/>
    </row>
    <row r="158">
      <c r="E158" s="190"/>
      <c r="H158" s="198"/>
      <c r="L158" s="190"/>
      <c r="O158" s="103"/>
    </row>
    <row r="159">
      <c r="E159" s="190"/>
      <c r="H159" s="198"/>
      <c r="L159" s="190"/>
      <c r="O159" s="103"/>
    </row>
    <row r="160">
      <c r="E160" s="190"/>
      <c r="H160" s="198"/>
      <c r="L160" s="190"/>
      <c r="O160" s="103"/>
    </row>
    <row r="161">
      <c r="E161" s="190"/>
      <c r="H161" s="198"/>
      <c r="L161" s="190"/>
      <c r="O161" s="103"/>
    </row>
    <row r="162">
      <c r="E162" s="190"/>
      <c r="H162" s="198"/>
      <c r="L162" s="190"/>
      <c r="O162" s="103"/>
    </row>
    <row r="163">
      <c r="E163" s="190"/>
      <c r="H163" s="198"/>
      <c r="L163" s="190"/>
      <c r="O163" s="103"/>
    </row>
    <row r="164">
      <c r="E164" s="190"/>
      <c r="H164" s="198"/>
      <c r="L164" s="190"/>
      <c r="O164" s="103"/>
    </row>
    <row r="165">
      <c r="E165" s="190"/>
      <c r="H165" s="198"/>
      <c r="L165" s="190"/>
      <c r="O165" s="103"/>
    </row>
    <row r="166">
      <c r="E166" s="190"/>
      <c r="H166" s="198"/>
      <c r="L166" s="190"/>
      <c r="O166" s="103"/>
    </row>
    <row r="167">
      <c r="E167" s="190"/>
      <c r="H167" s="198"/>
      <c r="L167" s="190"/>
      <c r="O167" s="103"/>
    </row>
    <row r="168">
      <c r="E168" s="190"/>
      <c r="H168" s="198"/>
      <c r="L168" s="190"/>
      <c r="O168" s="103"/>
    </row>
    <row r="169">
      <c r="E169" s="190"/>
      <c r="H169" s="198"/>
      <c r="L169" s="190"/>
      <c r="O169" s="103"/>
    </row>
    <row r="170">
      <c r="E170" s="190"/>
      <c r="H170" s="198"/>
      <c r="L170" s="190"/>
      <c r="O170" s="103"/>
    </row>
    <row r="171">
      <c r="E171" s="190"/>
      <c r="H171" s="198"/>
      <c r="L171" s="190"/>
      <c r="O171" s="103"/>
    </row>
    <row r="172">
      <c r="E172" s="190"/>
      <c r="H172" s="198"/>
      <c r="L172" s="190"/>
      <c r="O172" s="103"/>
    </row>
    <row r="173">
      <c r="E173" s="190"/>
      <c r="H173" s="198"/>
      <c r="L173" s="190"/>
      <c r="O173" s="103"/>
    </row>
    <row r="174">
      <c r="E174" s="190"/>
      <c r="H174" s="198"/>
      <c r="L174" s="190"/>
      <c r="O174" s="103"/>
    </row>
    <row r="175">
      <c r="E175" s="190"/>
      <c r="H175" s="198"/>
      <c r="L175" s="190"/>
      <c r="O175" s="103"/>
    </row>
    <row r="176">
      <c r="E176" s="190"/>
      <c r="H176" s="198"/>
      <c r="L176" s="190"/>
      <c r="O176" s="103"/>
    </row>
    <row r="177">
      <c r="E177" s="190"/>
      <c r="H177" s="198"/>
      <c r="L177" s="190"/>
      <c r="O177" s="103"/>
    </row>
    <row r="178">
      <c r="E178" s="190"/>
      <c r="H178" s="198"/>
      <c r="L178" s="190"/>
      <c r="O178" s="103"/>
    </row>
    <row r="179">
      <c r="E179" s="190"/>
      <c r="H179" s="198"/>
      <c r="L179" s="190"/>
      <c r="O179" s="103"/>
    </row>
    <row r="180">
      <c r="E180" s="190"/>
      <c r="H180" s="198"/>
      <c r="L180" s="190"/>
      <c r="O180" s="103"/>
    </row>
    <row r="181">
      <c r="E181" s="190"/>
      <c r="H181" s="198"/>
      <c r="L181" s="190"/>
      <c r="O181" s="103"/>
    </row>
    <row r="182">
      <c r="E182" s="190"/>
      <c r="H182" s="198"/>
      <c r="L182" s="190"/>
      <c r="O182" s="103"/>
    </row>
    <row r="183">
      <c r="E183" s="190"/>
      <c r="H183" s="198"/>
      <c r="L183" s="190"/>
      <c r="O183" s="103"/>
    </row>
    <row r="184">
      <c r="E184" s="190"/>
      <c r="H184" s="198"/>
      <c r="L184" s="190"/>
      <c r="O184" s="103"/>
    </row>
    <row r="185">
      <c r="E185" s="190"/>
      <c r="H185" s="198"/>
      <c r="L185" s="190"/>
      <c r="O185" s="103"/>
    </row>
    <row r="186">
      <c r="E186" s="190"/>
      <c r="H186" s="198"/>
      <c r="L186" s="190"/>
      <c r="O186" s="103"/>
    </row>
    <row r="187">
      <c r="E187" s="190"/>
      <c r="H187" s="198"/>
      <c r="L187" s="190"/>
      <c r="O187" s="103"/>
    </row>
    <row r="188">
      <c r="E188" s="190"/>
      <c r="H188" s="198"/>
      <c r="L188" s="190"/>
      <c r="O188" s="103"/>
    </row>
    <row r="189">
      <c r="E189" s="190"/>
      <c r="H189" s="198"/>
      <c r="L189" s="190"/>
      <c r="O189" s="103"/>
    </row>
    <row r="190">
      <c r="E190" s="190"/>
      <c r="H190" s="198"/>
      <c r="L190" s="190"/>
      <c r="O190" s="103"/>
    </row>
    <row r="191">
      <c r="E191" s="190"/>
      <c r="H191" s="198"/>
      <c r="L191" s="190"/>
      <c r="O191" s="103"/>
    </row>
    <row r="192">
      <c r="E192" s="190"/>
      <c r="H192" s="198"/>
      <c r="L192" s="190"/>
      <c r="O192" s="103"/>
    </row>
    <row r="193">
      <c r="E193" s="190"/>
      <c r="H193" s="198"/>
      <c r="L193" s="190"/>
      <c r="O193" s="103"/>
    </row>
    <row r="194">
      <c r="E194" s="190"/>
      <c r="H194" s="198"/>
      <c r="L194" s="190"/>
      <c r="O194" s="103"/>
    </row>
    <row r="195">
      <c r="E195" s="190"/>
      <c r="H195" s="198"/>
      <c r="L195" s="190"/>
      <c r="O195" s="103"/>
    </row>
    <row r="196">
      <c r="E196" s="190"/>
      <c r="H196" s="198"/>
      <c r="L196" s="190"/>
      <c r="O196" s="103"/>
    </row>
    <row r="197">
      <c r="E197" s="190"/>
      <c r="H197" s="198"/>
      <c r="L197" s="190"/>
      <c r="O197" s="103"/>
    </row>
    <row r="198">
      <c r="E198" s="190"/>
      <c r="H198" s="198"/>
      <c r="L198" s="190"/>
      <c r="O198" s="103"/>
    </row>
    <row r="199">
      <c r="E199" s="190"/>
      <c r="H199" s="198"/>
      <c r="L199" s="190"/>
      <c r="O199" s="103"/>
    </row>
    <row r="200">
      <c r="E200" s="190"/>
      <c r="H200" s="198"/>
      <c r="L200" s="190"/>
      <c r="O200" s="103"/>
    </row>
    <row r="201">
      <c r="E201" s="190"/>
      <c r="H201" s="198"/>
      <c r="L201" s="190"/>
      <c r="O201" s="103"/>
    </row>
    <row r="202">
      <c r="E202" s="190"/>
      <c r="H202" s="198"/>
      <c r="L202" s="190"/>
      <c r="O202" s="103"/>
    </row>
    <row r="203">
      <c r="E203" s="190"/>
      <c r="H203" s="198"/>
      <c r="L203" s="190"/>
      <c r="O203" s="103"/>
    </row>
    <row r="204">
      <c r="E204" s="190"/>
      <c r="H204" s="198"/>
      <c r="L204" s="190"/>
      <c r="O204" s="103"/>
    </row>
    <row r="205">
      <c r="E205" s="190"/>
      <c r="H205" s="198"/>
      <c r="L205" s="190"/>
      <c r="O205" s="103"/>
    </row>
    <row r="206">
      <c r="E206" s="190"/>
      <c r="H206" s="198"/>
      <c r="L206" s="190"/>
      <c r="O206" s="103"/>
    </row>
    <row r="207">
      <c r="E207" s="190"/>
      <c r="H207" s="198"/>
      <c r="L207" s="190"/>
      <c r="O207" s="103"/>
    </row>
    <row r="208">
      <c r="E208" s="190"/>
      <c r="H208" s="198"/>
      <c r="L208" s="190"/>
      <c r="O208" s="103"/>
    </row>
    <row r="209">
      <c r="E209" s="190"/>
      <c r="H209" s="198"/>
      <c r="L209" s="190"/>
      <c r="O209" s="103"/>
    </row>
    <row r="210">
      <c r="E210" s="190"/>
      <c r="H210" s="198"/>
      <c r="L210" s="190"/>
      <c r="O210" s="103"/>
    </row>
    <row r="211">
      <c r="E211" s="190"/>
      <c r="H211" s="198"/>
      <c r="L211" s="190"/>
      <c r="O211" s="103"/>
    </row>
    <row r="212">
      <c r="E212" s="190"/>
      <c r="H212" s="198"/>
      <c r="L212" s="190"/>
      <c r="O212" s="103"/>
    </row>
    <row r="213">
      <c r="E213" s="190"/>
      <c r="H213" s="198"/>
      <c r="L213" s="190"/>
      <c r="O213" s="103"/>
    </row>
    <row r="214">
      <c r="E214" s="190"/>
      <c r="H214" s="198"/>
      <c r="L214" s="190"/>
      <c r="O214" s="103"/>
    </row>
    <row r="215">
      <c r="E215" s="190"/>
      <c r="H215" s="198"/>
      <c r="L215" s="190"/>
      <c r="O215" s="103"/>
    </row>
    <row r="216">
      <c r="E216" s="190"/>
      <c r="H216" s="198"/>
      <c r="L216" s="190"/>
      <c r="O216" s="103"/>
    </row>
    <row r="217">
      <c r="E217" s="190"/>
      <c r="H217" s="198"/>
      <c r="L217" s="190"/>
      <c r="O217" s="103"/>
    </row>
    <row r="218">
      <c r="E218" s="190"/>
      <c r="H218" s="198"/>
      <c r="L218" s="190"/>
      <c r="O218" s="103"/>
    </row>
    <row r="219">
      <c r="E219" s="190"/>
      <c r="H219" s="198"/>
      <c r="L219" s="190"/>
      <c r="O219" s="103"/>
    </row>
    <row r="220">
      <c r="E220" s="190"/>
      <c r="H220" s="198"/>
      <c r="L220" s="190"/>
      <c r="O220" s="103"/>
    </row>
    <row r="221">
      <c r="E221" s="190"/>
      <c r="H221" s="198"/>
      <c r="L221" s="190"/>
      <c r="O221" s="103"/>
    </row>
    <row r="222">
      <c r="E222" s="190"/>
      <c r="H222" s="198"/>
      <c r="L222" s="190"/>
      <c r="O222" s="103"/>
    </row>
    <row r="223">
      <c r="E223" s="190"/>
      <c r="H223" s="198"/>
      <c r="L223" s="190"/>
      <c r="O223" s="103"/>
    </row>
    <row r="224">
      <c r="E224" s="190"/>
      <c r="H224" s="198"/>
      <c r="L224" s="190"/>
      <c r="O224" s="103"/>
    </row>
    <row r="225">
      <c r="E225" s="190"/>
      <c r="H225" s="198"/>
      <c r="L225" s="190"/>
      <c r="O225" s="103"/>
    </row>
    <row r="226">
      <c r="E226" s="190"/>
      <c r="H226" s="198"/>
      <c r="L226" s="190"/>
      <c r="O226" s="103"/>
    </row>
    <row r="227">
      <c r="E227" s="190"/>
      <c r="H227" s="198"/>
      <c r="L227" s="190"/>
      <c r="O227" s="103"/>
    </row>
    <row r="228">
      <c r="E228" s="190"/>
      <c r="H228" s="198"/>
      <c r="L228" s="190"/>
      <c r="O228" s="103"/>
    </row>
    <row r="229">
      <c r="E229" s="190"/>
      <c r="H229" s="198"/>
      <c r="L229" s="190"/>
      <c r="O229" s="103"/>
    </row>
    <row r="230">
      <c r="E230" s="190"/>
      <c r="H230" s="198"/>
      <c r="L230" s="190"/>
      <c r="O230" s="103"/>
    </row>
    <row r="231">
      <c r="E231" s="190"/>
      <c r="H231" s="198"/>
      <c r="L231" s="190"/>
      <c r="O231" s="103"/>
    </row>
    <row r="232">
      <c r="E232" s="190"/>
      <c r="H232" s="198"/>
      <c r="L232" s="190"/>
      <c r="O232" s="103"/>
    </row>
    <row r="233">
      <c r="E233" s="190"/>
      <c r="H233" s="198"/>
      <c r="L233" s="190"/>
      <c r="O233" s="103"/>
    </row>
    <row r="234">
      <c r="E234" s="190"/>
      <c r="H234" s="198"/>
      <c r="L234" s="190"/>
      <c r="O234" s="103"/>
    </row>
    <row r="235">
      <c r="E235" s="190"/>
      <c r="H235" s="198"/>
      <c r="L235" s="190"/>
      <c r="O235" s="103"/>
    </row>
    <row r="236">
      <c r="E236" s="190"/>
      <c r="H236" s="198"/>
      <c r="L236" s="190"/>
      <c r="O236" s="103"/>
    </row>
    <row r="237">
      <c r="E237" s="190"/>
      <c r="H237" s="198"/>
      <c r="L237" s="190"/>
      <c r="O237" s="103"/>
    </row>
    <row r="238">
      <c r="E238" s="190"/>
      <c r="H238" s="198"/>
      <c r="L238" s="190"/>
      <c r="O238" s="103"/>
    </row>
    <row r="239">
      <c r="E239" s="190"/>
      <c r="H239" s="198"/>
      <c r="L239" s="190"/>
      <c r="O239" s="103"/>
    </row>
    <row r="240">
      <c r="E240" s="190"/>
      <c r="H240" s="198"/>
      <c r="L240" s="190"/>
      <c r="O240" s="103"/>
    </row>
    <row r="241">
      <c r="E241" s="190"/>
      <c r="H241" s="198"/>
      <c r="L241" s="190"/>
      <c r="O241" s="103"/>
    </row>
    <row r="242">
      <c r="E242" s="190"/>
      <c r="H242" s="198"/>
      <c r="L242" s="190"/>
      <c r="O242" s="103"/>
    </row>
    <row r="243">
      <c r="E243" s="190"/>
      <c r="H243" s="198"/>
      <c r="L243" s="190"/>
      <c r="O243" s="103"/>
    </row>
    <row r="244">
      <c r="E244" s="190"/>
      <c r="H244" s="198"/>
      <c r="L244" s="190"/>
      <c r="O244" s="103"/>
    </row>
    <row r="245">
      <c r="E245" s="190"/>
      <c r="H245" s="198"/>
      <c r="L245" s="190"/>
      <c r="O245" s="103"/>
    </row>
    <row r="246">
      <c r="E246" s="190"/>
      <c r="H246" s="198"/>
      <c r="L246" s="190"/>
      <c r="O246" s="103"/>
    </row>
    <row r="247">
      <c r="E247" s="190"/>
      <c r="H247" s="198"/>
      <c r="L247" s="190"/>
      <c r="O247" s="103"/>
    </row>
    <row r="248">
      <c r="E248" s="190"/>
      <c r="H248" s="198"/>
      <c r="L248" s="190"/>
      <c r="O248" s="103"/>
    </row>
    <row r="249">
      <c r="E249" s="190"/>
      <c r="H249" s="198"/>
      <c r="L249" s="190"/>
      <c r="O249" s="103"/>
    </row>
    <row r="250">
      <c r="E250" s="190"/>
      <c r="H250" s="198"/>
      <c r="L250" s="190"/>
      <c r="O250" s="103"/>
    </row>
    <row r="251">
      <c r="E251" s="190"/>
      <c r="H251" s="198"/>
      <c r="L251" s="190"/>
      <c r="O251" s="103"/>
    </row>
    <row r="252">
      <c r="E252" s="190"/>
      <c r="H252" s="198"/>
      <c r="L252" s="190"/>
      <c r="O252" s="103"/>
    </row>
    <row r="253">
      <c r="E253" s="190"/>
      <c r="H253" s="198"/>
      <c r="L253" s="190"/>
      <c r="O253" s="103"/>
    </row>
    <row r="254">
      <c r="E254" s="190"/>
      <c r="H254" s="198"/>
      <c r="L254" s="190"/>
      <c r="O254" s="103"/>
    </row>
    <row r="255">
      <c r="E255" s="190"/>
      <c r="H255" s="198"/>
      <c r="L255" s="190"/>
      <c r="O255" s="103"/>
    </row>
    <row r="256">
      <c r="E256" s="190"/>
      <c r="H256" s="198"/>
      <c r="L256" s="190"/>
      <c r="O256" s="103"/>
    </row>
    <row r="257">
      <c r="E257" s="190"/>
      <c r="H257" s="198"/>
      <c r="L257" s="190"/>
      <c r="O257" s="103"/>
    </row>
    <row r="258">
      <c r="E258" s="190"/>
      <c r="H258" s="198"/>
      <c r="L258" s="190"/>
      <c r="O258" s="103"/>
    </row>
    <row r="259">
      <c r="E259" s="190"/>
      <c r="H259" s="198"/>
      <c r="L259" s="190"/>
      <c r="O259" s="103"/>
    </row>
    <row r="260">
      <c r="E260" s="190"/>
      <c r="H260" s="198"/>
      <c r="L260" s="190"/>
      <c r="O260" s="103"/>
    </row>
    <row r="261">
      <c r="E261" s="190"/>
      <c r="H261" s="198"/>
      <c r="L261" s="190"/>
      <c r="O261" s="103"/>
    </row>
    <row r="262">
      <c r="E262" s="190"/>
      <c r="H262" s="198"/>
      <c r="L262" s="190"/>
      <c r="O262" s="103"/>
    </row>
    <row r="263">
      <c r="E263" s="190"/>
      <c r="H263" s="198"/>
      <c r="L263" s="190"/>
      <c r="O263" s="103"/>
    </row>
    <row r="264">
      <c r="E264" s="190"/>
      <c r="H264" s="198"/>
      <c r="L264" s="190"/>
      <c r="O264" s="103"/>
    </row>
    <row r="265">
      <c r="E265" s="190"/>
      <c r="H265" s="198"/>
      <c r="L265" s="190"/>
      <c r="O265" s="103"/>
    </row>
    <row r="266">
      <c r="E266" s="190"/>
      <c r="H266" s="198"/>
      <c r="L266" s="190"/>
      <c r="O266" s="103"/>
    </row>
    <row r="267">
      <c r="E267" s="190"/>
      <c r="H267" s="198"/>
      <c r="L267" s="190"/>
      <c r="O267" s="103"/>
    </row>
    <row r="268">
      <c r="E268" s="190"/>
      <c r="H268" s="198"/>
      <c r="L268" s="190"/>
      <c r="O268" s="103"/>
    </row>
    <row r="269">
      <c r="E269" s="190"/>
      <c r="H269" s="198"/>
      <c r="L269" s="190"/>
      <c r="O269" s="103"/>
    </row>
    <row r="270">
      <c r="E270" s="190"/>
      <c r="H270" s="198"/>
      <c r="L270" s="190"/>
      <c r="O270" s="103"/>
    </row>
    <row r="271">
      <c r="E271" s="190"/>
      <c r="H271" s="198"/>
      <c r="L271" s="190"/>
      <c r="O271" s="103"/>
    </row>
    <row r="272">
      <c r="E272" s="190"/>
      <c r="H272" s="198"/>
      <c r="L272" s="190"/>
      <c r="O272" s="103"/>
    </row>
    <row r="273">
      <c r="E273" s="190"/>
      <c r="H273" s="198"/>
      <c r="L273" s="190"/>
      <c r="O273" s="103"/>
    </row>
    <row r="274">
      <c r="E274" s="190"/>
      <c r="H274" s="198"/>
      <c r="L274" s="190"/>
      <c r="O274" s="103"/>
    </row>
    <row r="275">
      <c r="E275" s="190"/>
      <c r="H275" s="198"/>
      <c r="L275" s="190"/>
      <c r="O275" s="103"/>
    </row>
    <row r="276">
      <c r="E276" s="190"/>
      <c r="H276" s="198"/>
      <c r="L276" s="190"/>
      <c r="O276" s="103"/>
    </row>
    <row r="277">
      <c r="E277" s="190"/>
      <c r="H277" s="198"/>
      <c r="L277" s="190"/>
      <c r="O277" s="103"/>
    </row>
    <row r="278">
      <c r="E278" s="190"/>
      <c r="H278" s="198"/>
      <c r="L278" s="190"/>
      <c r="O278" s="103"/>
    </row>
    <row r="279">
      <c r="E279" s="190"/>
      <c r="H279" s="198"/>
      <c r="L279" s="190"/>
      <c r="O279" s="103"/>
    </row>
    <row r="280">
      <c r="E280" s="190"/>
      <c r="H280" s="198"/>
      <c r="L280" s="190"/>
      <c r="O280" s="103"/>
    </row>
    <row r="281">
      <c r="E281" s="190"/>
      <c r="H281" s="198"/>
      <c r="L281" s="190"/>
      <c r="O281" s="103"/>
    </row>
    <row r="282">
      <c r="E282" s="190"/>
      <c r="H282" s="198"/>
      <c r="L282" s="190"/>
      <c r="O282" s="103"/>
    </row>
    <row r="283">
      <c r="E283" s="190"/>
      <c r="H283" s="198"/>
      <c r="L283" s="190"/>
      <c r="O283" s="103"/>
    </row>
    <row r="284">
      <c r="E284" s="190"/>
      <c r="H284" s="198"/>
      <c r="L284" s="190"/>
      <c r="O284" s="103"/>
    </row>
    <row r="285">
      <c r="E285" s="190"/>
      <c r="H285" s="198"/>
      <c r="L285" s="190"/>
      <c r="O285" s="103"/>
    </row>
    <row r="286">
      <c r="E286" s="190"/>
      <c r="H286" s="198"/>
      <c r="L286" s="190"/>
      <c r="O286" s="103"/>
    </row>
    <row r="287">
      <c r="E287" s="190"/>
      <c r="H287" s="198"/>
      <c r="L287" s="190"/>
      <c r="O287" s="103"/>
    </row>
    <row r="288">
      <c r="E288" s="190"/>
      <c r="H288" s="198"/>
      <c r="L288" s="190"/>
      <c r="O288" s="103"/>
    </row>
    <row r="289">
      <c r="E289" s="190"/>
      <c r="H289" s="198"/>
      <c r="L289" s="190"/>
      <c r="O289" s="103"/>
    </row>
    <row r="290">
      <c r="E290" s="190"/>
      <c r="H290" s="198"/>
      <c r="L290" s="190"/>
      <c r="O290" s="103"/>
    </row>
    <row r="291">
      <c r="E291" s="190"/>
      <c r="H291" s="198"/>
      <c r="L291" s="190"/>
      <c r="O291" s="103"/>
    </row>
    <row r="292">
      <c r="E292" s="190"/>
      <c r="H292" s="198"/>
      <c r="L292" s="190"/>
      <c r="O292" s="103"/>
    </row>
    <row r="293">
      <c r="E293" s="190"/>
      <c r="H293" s="198"/>
      <c r="L293" s="190"/>
      <c r="O293" s="103"/>
    </row>
    <row r="294">
      <c r="E294" s="190"/>
      <c r="H294" s="198"/>
      <c r="L294" s="190"/>
      <c r="O294" s="103"/>
    </row>
    <row r="295">
      <c r="E295" s="190"/>
      <c r="H295" s="198"/>
      <c r="L295" s="190"/>
      <c r="O295" s="103"/>
    </row>
    <row r="296">
      <c r="E296" s="190"/>
      <c r="H296" s="198"/>
      <c r="L296" s="190"/>
      <c r="O296" s="103"/>
    </row>
    <row r="297">
      <c r="E297" s="190"/>
      <c r="H297" s="198"/>
      <c r="L297" s="190"/>
      <c r="O297" s="103"/>
    </row>
    <row r="298">
      <c r="E298" s="190"/>
      <c r="H298" s="198"/>
      <c r="L298" s="190"/>
      <c r="O298" s="103"/>
    </row>
    <row r="299">
      <c r="E299" s="190"/>
      <c r="H299" s="198"/>
      <c r="L299" s="190"/>
      <c r="O299" s="103"/>
    </row>
    <row r="300">
      <c r="E300" s="190"/>
      <c r="H300" s="198"/>
      <c r="L300" s="190"/>
      <c r="O300" s="103"/>
    </row>
    <row r="301">
      <c r="E301" s="190"/>
      <c r="H301" s="198"/>
      <c r="L301" s="190"/>
      <c r="O301" s="103"/>
    </row>
    <row r="302">
      <c r="E302" s="190"/>
      <c r="H302" s="198"/>
      <c r="L302" s="190"/>
      <c r="O302" s="103"/>
    </row>
    <row r="303">
      <c r="E303" s="190"/>
      <c r="H303" s="198"/>
      <c r="L303" s="190"/>
      <c r="O303" s="103"/>
    </row>
    <row r="304">
      <c r="E304" s="190"/>
      <c r="H304" s="198"/>
      <c r="L304" s="190"/>
      <c r="O304" s="103"/>
    </row>
    <row r="305">
      <c r="E305" s="190"/>
      <c r="H305" s="198"/>
      <c r="L305" s="190"/>
      <c r="O305" s="103"/>
    </row>
    <row r="306">
      <c r="E306" s="190"/>
      <c r="H306" s="198"/>
      <c r="L306" s="190"/>
      <c r="O306" s="103"/>
    </row>
    <row r="307">
      <c r="E307" s="190"/>
      <c r="H307" s="198"/>
      <c r="L307" s="190"/>
      <c r="O307" s="103"/>
    </row>
    <row r="308">
      <c r="E308" s="190"/>
      <c r="H308" s="198"/>
      <c r="L308" s="190"/>
      <c r="O308" s="103"/>
    </row>
    <row r="309">
      <c r="E309" s="190"/>
      <c r="H309" s="198"/>
      <c r="L309" s="190"/>
      <c r="O309" s="103"/>
    </row>
    <row r="310">
      <c r="E310" s="190"/>
      <c r="H310" s="198"/>
      <c r="L310" s="190"/>
      <c r="O310" s="103"/>
    </row>
    <row r="311">
      <c r="E311" s="190"/>
      <c r="H311" s="198"/>
      <c r="L311" s="190"/>
      <c r="O311" s="103"/>
    </row>
    <row r="312">
      <c r="E312" s="190"/>
      <c r="H312" s="198"/>
      <c r="L312" s="190"/>
      <c r="O312" s="103"/>
    </row>
    <row r="313">
      <c r="E313" s="190"/>
      <c r="H313" s="198"/>
      <c r="L313" s="190"/>
      <c r="O313" s="103"/>
    </row>
    <row r="314">
      <c r="E314" s="190"/>
      <c r="H314" s="198"/>
      <c r="L314" s="190"/>
      <c r="O314" s="103"/>
    </row>
    <row r="315">
      <c r="E315" s="190"/>
      <c r="H315" s="198"/>
      <c r="L315" s="190"/>
      <c r="O315" s="103"/>
    </row>
    <row r="316">
      <c r="E316" s="190"/>
      <c r="H316" s="198"/>
      <c r="L316" s="190"/>
      <c r="O316" s="103"/>
    </row>
    <row r="317">
      <c r="E317" s="190"/>
      <c r="H317" s="198"/>
      <c r="L317" s="190"/>
      <c r="O317" s="103"/>
    </row>
    <row r="318">
      <c r="E318" s="190"/>
      <c r="H318" s="198"/>
      <c r="L318" s="190"/>
      <c r="O318" s="103"/>
    </row>
    <row r="319">
      <c r="E319" s="190"/>
      <c r="H319" s="198"/>
      <c r="L319" s="190"/>
      <c r="O319" s="103"/>
    </row>
    <row r="320">
      <c r="E320" s="190"/>
      <c r="H320" s="198"/>
      <c r="L320" s="190"/>
      <c r="O320" s="103"/>
    </row>
    <row r="321">
      <c r="E321" s="190"/>
      <c r="H321" s="198"/>
      <c r="L321" s="190"/>
      <c r="O321" s="103"/>
    </row>
    <row r="322">
      <c r="E322" s="190"/>
      <c r="H322" s="198"/>
      <c r="L322" s="190"/>
      <c r="O322" s="103"/>
    </row>
    <row r="323">
      <c r="E323" s="190"/>
      <c r="H323" s="198"/>
      <c r="L323" s="190"/>
      <c r="O323" s="103"/>
    </row>
    <row r="324">
      <c r="E324" s="190"/>
      <c r="H324" s="198"/>
      <c r="L324" s="190"/>
      <c r="O324" s="103"/>
    </row>
    <row r="325">
      <c r="E325" s="190"/>
      <c r="H325" s="198"/>
      <c r="L325" s="190"/>
      <c r="O325" s="103"/>
    </row>
    <row r="326">
      <c r="E326" s="190"/>
      <c r="H326" s="198"/>
      <c r="L326" s="190"/>
      <c r="O326" s="103"/>
    </row>
    <row r="327">
      <c r="E327" s="190"/>
      <c r="H327" s="198"/>
      <c r="L327" s="190"/>
      <c r="O327" s="103"/>
    </row>
    <row r="328">
      <c r="E328" s="190"/>
      <c r="H328" s="198"/>
      <c r="L328" s="190"/>
      <c r="O328" s="103"/>
    </row>
    <row r="329">
      <c r="E329" s="190"/>
      <c r="H329" s="198"/>
      <c r="L329" s="190"/>
      <c r="O329" s="103"/>
    </row>
    <row r="330">
      <c r="E330" s="190"/>
      <c r="H330" s="198"/>
      <c r="L330" s="190"/>
      <c r="O330" s="103"/>
    </row>
    <row r="331">
      <c r="E331" s="190"/>
      <c r="H331" s="198"/>
      <c r="L331" s="190"/>
      <c r="O331" s="103"/>
    </row>
    <row r="332">
      <c r="E332" s="190"/>
      <c r="H332" s="198"/>
      <c r="L332" s="190"/>
      <c r="O332" s="103"/>
    </row>
    <row r="333">
      <c r="E333" s="190"/>
      <c r="H333" s="198"/>
      <c r="L333" s="190"/>
      <c r="O333" s="103"/>
    </row>
    <row r="334">
      <c r="E334" s="190"/>
      <c r="H334" s="198"/>
      <c r="L334" s="190"/>
      <c r="O334" s="103"/>
    </row>
    <row r="335">
      <c r="E335" s="190"/>
      <c r="H335" s="198"/>
      <c r="L335" s="190"/>
      <c r="O335" s="103"/>
    </row>
    <row r="336">
      <c r="E336" s="190"/>
      <c r="H336" s="198"/>
      <c r="L336" s="190"/>
      <c r="O336" s="103"/>
    </row>
    <row r="337">
      <c r="E337" s="190"/>
      <c r="H337" s="198"/>
      <c r="L337" s="190"/>
      <c r="O337" s="103"/>
    </row>
    <row r="338">
      <c r="E338" s="190"/>
      <c r="H338" s="198"/>
      <c r="L338" s="190"/>
      <c r="O338" s="103"/>
    </row>
    <row r="339">
      <c r="E339" s="190"/>
      <c r="H339" s="198"/>
      <c r="L339" s="190"/>
      <c r="O339" s="103"/>
    </row>
    <row r="340">
      <c r="E340" s="190"/>
      <c r="H340" s="198"/>
      <c r="L340" s="190"/>
      <c r="O340" s="103"/>
    </row>
    <row r="341">
      <c r="E341" s="190"/>
      <c r="H341" s="198"/>
      <c r="L341" s="190"/>
      <c r="O341" s="103"/>
    </row>
    <row r="342">
      <c r="E342" s="190"/>
      <c r="H342" s="198"/>
      <c r="L342" s="190"/>
      <c r="O342" s="103"/>
    </row>
    <row r="343">
      <c r="E343" s="190"/>
      <c r="H343" s="198"/>
      <c r="L343" s="190"/>
      <c r="O343" s="103"/>
    </row>
    <row r="344">
      <c r="E344" s="190"/>
      <c r="H344" s="198"/>
      <c r="L344" s="190"/>
      <c r="O344" s="103"/>
    </row>
    <row r="345">
      <c r="E345" s="190"/>
      <c r="H345" s="198"/>
      <c r="L345" s="190"/>
      <c r="O345" s="103"/>
    </row>
    <row r="346">
      <c r="E346" s="190"/>
      <c r="H346" s="198"/>
      <c r="L346" s="190"/>
      <c r="O346" s="103"/>
    </row>
    <row r="347">
      <c r="E347" s="190"/>
      <c r="H347" s="198"/>
      <c r="L347" s="190"/>
      <c r="O347" s="103"/>
    </row>
    <row r="348">
      <c r="E348" s="190"/>
      <c r="H348" s="198"/>
      <c r="L348" s="190"/>
      <c r="O348" s="103"/>
    </row>
    <row r="349">
      <c r="E349" s="190"/>
      <c r="H349" s="198"/>
      <c r="L349" s="190"/>
      <c r="O349" s="103"/>
    </row>
    <row r="350">
      <c r="E350" s="190"/>
      <c r="H350" s="198"/>
      <c r="L350" s="190"/>
      <c r="O350" s="103"/>
    </row>
    <row r="351">
      <c r="E351" s="190"/>
      <c r="H351" s="198"/>
      <c r="L351" s="190"/>
      <c r="O351" s="103"/>
    </row>
    <row r="352">
      <c r="E352" s="190"/>
      <c r="H352" s="198"/>
      <c r="L352" s="190"/>
      <c r="O352" s="103"/>
    </row>
    <row r="353">
      <c r="E353" s="190"/>
      <c r="H353" s="198"/>
      <c r="L353" s="190"/>
      <c r="O353" s="103"/>
    </row>
    <row r="354">
      <c r="E354" s="190"/>
      <c r="H354" s="198"/>
      <c r="L354" s="190"/>
      <c r="O354" s="103"/>
    </row>
    <row r="355">
      <c r="E355" s="190"/>
      <c r="H355" s="198"/>
      <c r="L355" s="190"/>
      <c r="O355" s="103"/>
    </row>
    <row r="356">
      <c r="E356" s="190"/>
      <c r="H356" s="198"/>
      <c r="L356" s="190"/>
      <c r="O356" s="103"/>
    </row>
    <row r="357">
      <c r="E357" s="190"/>
      <c r="H357" s="198"/>
      <c r="L357" s="190"/>
      <c r="O357" s="103"/>
    </row>
    <row r="358">
      <c r="E358" s="190"/>
      <c r="H358" s="198"/>
      <c r="L358" s="190"/>
      <c r="O358" s="103"/>
    </row>
    <row r="359">
      <c r="E359" s="190"/>
      <c r="H359" s="198"/>
      <c r="L359" s="190"/>
      <c r="O359" s="103"/>
    </row>
    <row r="360">
      <c r="E360" s="190"/>
      <c r="H360" s="198"/>
      <c r="L360" s="190"/>
      <c r="O360" s="103"/>
    </row>
    <row r="361">
      <c r="E361" s="190"/>
      <c r="H361" s="198"/>
      <c r="L361" s="190"/>
      <c r="O361" s="103"/>
    </row>
    <row r="362">
      <c r="E362" s="190"/>
      <c r="H362" s="198"/>
      <c r="L362" s="190"/>
      <c r="O362" s="103"/>
    </row>
    <row r="363">
      <c r="E363" s="190"/>
      <c r="H363" s="198"/>
      <c r="L363" s="190"/>
      <c r="O363" s="103"/>
    </row>
    <row r="364">
      <c r="E364" s="190"/>
      <c r="H364" s="198"/>
      <c r="L364" s="190"/>
      <c r="O364" s="103"/>
    </row>
    <row r="365">
      <c r="E365" s="190"/>
      <c r="H365" s="198"/>
      <c r="L365" s="190"/>
      <c r="O365" s="103"/>
    </row>
    <row r="366">
      <c r="E366" s="190"/>
      <c r="H366" s="198"/>
      <c r="L366" s="190"/>
      <c r="O366" s="103"/>
    </row>
    <row r="367">
      <c r="E367" s="190"/>
      <c r="H367" s="198"/>
      <c r="L367" s="190"/>
      <c r="O367" s="103"/>
    </row>
    <row r="368">
      <c r="E368" s="190"/>
      <c r="H368" s="198"/>
      <c r="L368" s="190"/>
      <c r="O368" s="103"/>
    </row>
    <row r="369">
      <c r="E369" s="190"/>
      <c r="H369" s="198"/>
      <c r="L369" s="190"/>
      <c r="O369" s="103"/>
    </row>
    <row r="370">
      <c r="E370" s="190"/>
      <c r="H370" s="198"/>
      <c r="L370" s="190"/>
      <c r="O370" s="103"/>
    </row>
    <row r="371">
      <c r="E371" s="190"/>
      <c r="H371" s="198"/>
      <c r="L371" s="190"/>
      <c r="O371" s="103"/>
    </row>
    <row r="372">
      <c r="E372" s="190"/>
      <c r="H372" s="198"/>
      <c r="L372" s="190"/>
      <c r="O372" s="103"/>
    </row>
    <row r="373">
      <c r="E373" s="190"/>
      <c r="H373" s="198"/>
      <c r="L373" s="190"/>
      <c r="O373" s="103"/>
    </row>
    <row r="374">
      <c r="E374" s="190"/>
      <c r="H374" s="198"/>
      <c r="L374" s="190"/>
      <c r="O374" s="103"/>
    </row>
    <row r="375">
      <c r="E375" s="190"/>
      <c r="H375" s="198"/>
      <c r="L375" s="190"/>
      <c r="O375" s="103"/>
    </row>
    <row r="376">
      <c r="E376" s="190"/>
      <c r="H376" s="198"/>
      <c r="L376" s="190"/>
      <c r="O376" s="103"/>
    </row>
    <row r="377">
      <c r="E377" s="190"/>
      <c r="H377" s="198"/>
      <c r="L377" s="190"/>
      <c r="O377" s="103"/>
    </row>
    <row r="378">
      <c r="E378" s="190"/>
      <c r="H378" s="198"/>
      <c r="L378" s="190"/>
      <c r="O378" s="103"/>
    </row>
    <row r="379">
      <c r="E379" s="190"/>
      <c r="H379" s="198"/>
      <c r="L379" s="190"/>
      <c r="O379" s="103"/>
    </row>
    <row r="380">
      <c r="E380" s="190"/>
      <c r="H380" s="198"/>
      <c r="L380" s="190"/>
      <c r="O380" s="103"/>
    </row>
    <row r="381">
      <c r="E381" s="190"/>
      <c r="H381" s="198"/>
      <c r="L381" s="190"/>
      <c r="O381" s="103"/>
    </row>
    <row r="382">
      <c r="E382" s="190"/>
      <c r="H382" s="198"/>
      <c r="L382" s="190"/>
      <c r="O382" s="103"/>
    </row>
    <row r="383">
      <c r="E383" s="190"/>
      <c r="H383" s="198"/>
      <c r="L383" s="190"/>
      <c r="O383" s="103"/>
    </row>
    <row r="384">
      <c r="E384" s="190"/>
      <c r="H384" s="198"/>
      <c r="L384" s="190"/>
      <c r="O384" s="103"/>
    </row>
    <row r="385">
      <c r="E385" s="190"/>
      <c r="H385" s="198"/>
      <c r="L385" s="190"/>
      <c r="O385" s="103"/>
    </row>
    <row r="386">
      <c r="E386" s="190"/>
      <c r="H386" s="198"/>
      <c r="L386" s="190"/>
      <c r="O386" s="103"/>
    </row>
    <row r="387">
      <c r="E387" s="190"/>
      <c r="H387" s="198"/>
      <c r="L387" s="190"/>
      <c r="O387" s="103"/>
    </row>
    <row r="388">
      <c r="E388" s="190"/>
      <c r="H388" s="198"/>
      <c r="L388" s="190"/>
      <c r="O388" s="103"/>
    </row>
    <row r="389">
      <c r="E389" s="190"/>
      <c r="H389" s="198"/>
      <c r="L389" s="190"/>
      <c r="O389" s="103"/>
    </row>
    <row r="390">
      <c r="E390" s="190"/>
      <c r="H390" s="198"/>
      <c r="L390" s="190"/>
      <c r="O390" s="103"/>
    </row>
    <row r="391">
      <c r="E391" s="190"/>
      <c r="H391" s="198"/>
      <c r="L391" s="190"/>
      <c r="O391" s="103"/>
    </row>
    <row r="392">
      <c r="E392" s="190"/>
      <c r="H392" s="198"/>
      <c r="L392" s="190"/>
      <c r="O392" s="103"/>
    </row>
    <row r="393">
      <c r="E393" s="190"/>
      <c r="H393" s="198"/>
      <c r="L393" s="190"/>
      <c r="O393" s="103"/>
    </row>
    <row r="394">
      <c r="E394" s="190"/>
      <c r="H394" s="198"/>
      <c r="L394" s="190"/>
      <c r="O394" s="103"/>
    </row>
    <row r="395">
      <c r="E395" s="190"/>
      <c r="H395" s="198"/>
      <c r="L395" s="190"/>
      <c r="O395" s="103"/>
    </row>
    <row r="396">
      <c r="E396" s="190"/>
      <c r="H396" s="198"/>
      <c r="L396" s="190"/>
      <c r="O396" s="103"/>
    </row>
    <row r="397">
      <c r="E397" s="190"/>
      <c r="H397" s="198"/>
      <c r="L397" s="190"/>
      <c r="O397" s="103"/>
    </row>
    <row r="398">
      <c r="E398" s="190"/>
      <c r="H398" s="198"/>
      <c r="L398" s="190"/>
      <c r="O398" s="103"/>
    </row>
    <row r="399">
      <c r="E399" s="190"/>
      <c r="H399" s="198"/>
      <c r="L399" s="190"/>
      <c r="O399" s="103"/>
    </row>
    <row r="400">
      <c r="E400" s="190"/>
      <c r="H400" s="198"/>
      <c r="L400" s="190"/>
      <c r="O400" s="103"/>
    </row>
    <row r="401">
      <c r="E401" s="190"/>
      <c r="H401" s="198"/>
      <c r="L401" s="190"/>
      <c r="O401" s="103"/>
    </row>
    <row r="402">
      <c r="E402" s="190"/>
      <c r="H402" s="198"/>
      <c r="L402" s="190"/>
      <c r="O402" s="103"/>
    </row>
    <row r="403">
      <c r="E403" s="190"/>
      <c r="H403" s="198"/>
      <c r="L403" s="190"/>
      <c r="O403" s="103"/>
    </row>
    <row r="404">
      <c r="E404" s="190"/>
      <c r="H404" s="198"/>
      <c r="L404" s="190"/>
      <c r="O404" s="103"/>
    </row>
    <row r="405">
      <c r="E405" s="190"/>
      <c r="H405" s="198"/>
      <c r="L405" s="190"/>
      <c r="O405" s="103"/>
    </row>
    <row r="406">
      <c r="E406" s="190"/>
      <c r="H406" s="198"/>
      <c r="L406" s="190"/>
      <c r="O406" s="103"/>
    </row>
    <row r="407">
      <c r="E407" s="190"/>
      <c r="H407" s="198"/>
      <c r="L407" s="190"/>
      <c r="O407" s="103"/>
    </row>
    <row r="408">
      <c r="E408" s="190"/>
      <c r="H408" s="198"/>
      <c r="L408" s="190"/>
      <c r="O408" s="103"/>
    </row>
    <row r="409">
      <c r="E409" s="190"/>
      <c r="H409" s="198"/>
      <c r="L409" s="190"/>
      <c r="O409" s="103"/>
    </row>
    <row r="410">
      <c r="E410" s="190"/>
      <c r="H410" s="198"/>
      <c r="L410" s="190"/>
      <c r="O410" s="103"/>
    </row>
    <row r="411">
      <c r="E411" s="190"/>
      <c r="H411" s="198"/>
      <c r="L411" s="190"/>
      <c r="O411" s="103"/>
    </row>
    <row r="412">
      <c r="E412" s="190"/>
      <c r="H412" s="198"/>
      <c r="L412" s="190"/>
      <c r="O412" s="103"/>
    </row>
    <row r="413">
      <c r="E413" s="190"/>
      <c r="H413" s="198"/>
      <c r="L413" s="190"/>
      <c r="O413" s="103"/>
    </row>
    <row r="414">
      <c r="E414" s="190"/>
      <c r="H414" s="198"/>
      <c r="L414" s="190"/>
      <c r="O414" s="103"/>
    </row>
    <row r="415">
      <c r="E415" s="190"/>
      <c r="H415" s="198"/>
      <c r="L415" s="190"/>
      <c r="O415" s="103"/>
    </row>
    <row r="416">
      <c r="E416" s="190"/>
      <c r="H416" s="198"/>
      <c r="L416" s="190"/>
      <c r="O416" s="103"/>
    </row>
    <row r="417">
      <c r="E417" s="190"/>
      <c r="H417" s="198"/>
      <c r="L417" s="190"/>
      <c r="O417" s="103"/>
    </row>
    <row r="418">
      <c r="E418" s="190"/>
      <c r="H418" s="198"/>
      <c r="L418" s="190"/>
      <c r="O418" s="103"/>
    </row>
    <row r="419">
      <c r="E419" s="190"/>
      <c r="H419" s="198"/>
      <c r="L419" s="190"/>
      <c r="O419" s="103"/>
    </row>
    <row r="420">
      <c r="E420" s="190"/>
      <c r="H420" s="198"/>
      <c r="L420" s="190"/>
      <c r="O420" s="103"/>
    </row>
    <row r="421">
      <c r="E421" s="190"/>
      <c r="H421" s="198"/>
      <c r="L421" s="190"/>
      <c r="O421" s="103"/>
    </row>
    <row r="422">
      <c r="E422" s="190"/>
      <c r="H422" s="198"/>
      <c r="L422" s="190"/>
      <c r="O422" s="103"/>
    </row>
    <row r="423">
      <c r="E423" s="190"/>
      <c r="H423" s="198"/>
      <c r="L423" s="190"/>
      <c r="O423" s="103"/>
    </row>
    <row r="424">
      <c r="E424" s="190"/>
      <c r="H424" s="198"/>
      <c r="L424" s="190"/>
      <c r="O424" s="103"/>
    </row>
    <row r="425">
      <c r="E425" s="190"/>
      <c r="H425" s="198"/>
      <c r="L425" s="190"/>
      <c r="O425" s="103"/>
    </row>
    <row r="426">
      <c r="E426" s="190"/>
      <c r="H426" s="198"/>
      <c r="L426" s="190"/>
      <c r="O426" s="103"/>
    </row>
    <row r="427">
      <c r="E427" s="190"/>
      <c r="H427" s="198"/>
      <c r="L427" s="190"/>
      <c r="O427" s="103"/>
    </row>
    <row r="428">
      <c r="E428" s="190"/>
      <c r="H428" s="198"/>
      <c r="L428" s="190"/>
      <c r="O428" s="103"/>
    </row>
    <row r="429">
      <c r="E429" s="190"/>
      <c r="H429" s="198"/>
      <c r="L429" s="190"/>
      <c r="O429" s="103"/>
    </row>
    <row r="430">
      <c r="E430" s="190"/>
      <c r="H430" s="198"/>
      <c r="L430" s="190"/>
      <c r="O430" s="103"/>
    </row>
    <row r="431">
      <c r="E431" s="190"/>
      <c r="H431" s="198"/>
      <c r="L431" s="190"/>
      <c r="O431" s="103"/>
    </row>
    <row r="432">
      <c r="E432" s="190"/>
      <c r="H432" s="198"/>
      <c r="L432" s="190"/>
      <c r="O432" s="103"/>
    </row>
    <row r="433">
      <c r="E433" s="190"/>
      <c r="H433" s="198"/>
      <c r="L433" s="190"/>
      <c r="O433" s="103"/>
    </row>
    <row r="434">
      <c r="E434" s="190"/>
      <c r="H434" s="198"/>
      <c r="L434" s="190"/>
      <c r="O434" s="103"/>
    </row>
    <row r="435">
      <c r="E435" s="190"/>
      <c r="H435" s="198"/>
      <c r="L435" s="190"/>
      <c r="O435" s="103"/>
    </row>
    <row r="436">
      <c r="E436" s="190"/>
      <c r="H436" s="198"/>
      <c r="L436" s="190"/>
      <c r="O436" s="103"/>
    </row>
    <row r="437">
      <c r="E437" s="190"/>
      <c r="H437" s="198"/>
      <c r="L437" s="190"/>
      <c r="O437" s="103"/>
    </row>
    <row r="438">
      <c r="E438" s="190"/>
      <c r="H438" s="198"/>
      <c r="L438" s="190"/>
      <c r="O438" s="103"/>
    </row>
    <row r="439">
      <c r="E439" s="190"/>
      <c r="H439" s="198"/>
      <c r="L439" s="190"/>
      <c r="O439" s="103"/>
    </row>
    <row r="440">
      <c r="E440" s="190"/>
      <c r="H440" s="198"/>
      <c r="L440" s="190"/>
      <c r="O440" s="103"/>
    </row>
    <row r="441">
      <c r="E441" s="190"/>
      <c r="H441" s="198"/>
      <c r="L441" s="190"/>
      <c r="O441" s="103"/>
    </row>
    <row r="442">
      <c r="E442" s="190"/>
      <c r="H442" s="198"/>
      <c r="L442" s="190"/>
      <c r="O442" s="103"/>
    </row>
    <row r="443">
      <c r="E443" s="190"/>
      <c r="H443" s="198"/>
      <c r="L443" s="190"/>
      <c r="O443" s="103"/>
    </row>
    <row r="444">
      <c r="E444" s="190"/>
      <c r="H444" s="198"/>
      <c r="L444" s="190"/>
      <c r="O444" s="103"/>
    </row>
    <row r="445">
      <c r="E445" s="190"/>
      <c r="H445" s="198"/>
      <c r="L445" s="190"/>
      <c r="O445" s="103"/>
    </row>
    <row r="446">
      <c r="E446" s="190"/>
      <c r="H446" s="198"/>
      <c r="L446" s="190"/>
      <c r="O446" s="103"/>
    </row>
    <row r="447">
      <c r="E447" s="190"/>
      <c r="H447" s="198"/>
      <c r="L447" s="190"/>
      <c r="O447" s="103"/>
    </row>
    <row r="448">
      <c r="E448" s="190"/>
      <c r="H448" s="198"/>
      <c r="L448" s="190"/>
      <c r="O448" s="103"/>
    </row>
    <row r="449">
      <c r="E449" s="190"/>
      <c r="H449" s="198"/>
      <c r="L449" s="190"/>
      <c r="O449" s="103"/>
    </row>
    <row r="450">
      <c r="E450" s="190"/>
      <c r="H450" s="198"/>
      <c r="L450" s="190"/>
      <c r="O450" s="103"/>
    </row>
    <row r="451">
      <c r="E451" s="190"/>
      <c r="H451" s="198"/>
      <c r="L451" s="190"/>
      <c r="O451" s="103"/>
    </row>
    <row r="452">
      <c r="E452" s="190"/>
      <c r="H452" s="198"/>
      <c r="L452" s="190"/>
      <c r="O452" s="103"/>
    </row>
    <row r="453">
      <c r="E453" s="190"/>
      <c r="H453" s="198"/>
      <c r="L453" s="190"/>
      <c r="O453" s="103"/>
    </row>
    <row r="454">
      <c r="E454" s="190"/>
      <c r="H454" s="198"/>
      <c r="L454" s="190"/>
      <c r="O454" s="103"/>
    </row>
    <row r="455">
      <c r="E455" s="190"/>
      <c r="H455" s="198"/>
      <c r="L455" s="190"/>
      <c r="O455" s="103"/>
    </row>
    <row r="456">
      <c r="E456" s="190"/>
      <c r="H456" s="198"/>
      <c r="L456" s="190"/>
      <c r="O456" s="103"/>
    </row>
    <row r="457">
      <c r="E457" s="190"/>
      <c r="H457" s="198"/>
      <c r="L457" s="190"/>
      <c r="O457" s="103"/>
    </row>
    <row r="458">
      <c r="E458" s="190"/>
      <c r="H458" s="198"/>
      <c r="L458" s="190"/>
      <c r="O458" s="103"/>
    </row>
    <row r="459">
      <c r="E459" s="190"/>
      <c r="H459" s="198"/>
      <c r="L459" s="190"/>
      <c r="O459" s="103"/>
    </row>
    <row r="460">
      <c r="E460" s="190"/>
      <c r="H460" s="198"/>
      <c r="L460" s="190"/>
      <c r="O460" s="103"/>
    </row>
    <row r="461">
      <c r="E461" s="190"/>
      <c r="H461" s="198"/>
      <c r="L461" s="190"/>
      <c r="O461" s="103"/>
    </row>
    <row r="462">
      <c r="E462" s="190"/>
      <c r="H462" s="198"/>
      <c r="L462" s="190"/>
      <c r="O462" s="103"/>
    </row>
    <row r="463">
      <c r="E463" s="190"/>
      <c r="H463" s="198"/>
      <c r="L463" s="190"/>
      <c r="O463" s="103"/>
    </row>
    <row r="464">
      <c r="E464" s="190"/>
      <c r="H464" s="198"/>
      <c r="L464" s="190"/>
      <c r="O464" s="103"/>
    </row>
    <row r="465">
      <c r="E465" s="190"/>
      <c r="H465" s="198"/>
      <c r="L465" s="190"/>
      <c r="O465" s="103"/>
    </row>
    <row r="466">
      <c r="E466" s="190"/>
      <c r="H466" s="198"/>
      <c r="L466" s="190"/>
      <c r="O466" s="103"/>
    </row>
    <row r="467">
      <c r="E467" s="190"/>
      <c r="H467" s="198"/>
      <c r="L467" s="190"/>
      <c r="O467" s="103"/>
    </row>
    <row r="468">
      <c r="E468" s="190"/>
      <c r="H468" s="198"/>
      <c r="L468" s="190"/>
      <c r="O468" s="103"/>
    </row>
    <row r="469">
      <c r="E469" s="190"/>
      <c r="H469" s="198"/>
      <c r="L469" s="190"/>
      <c r="O469" s="103"/>
    </row>
    <row r="470">
      <c r="E470" s="190"/>
      <c r="H470" s="198"/>
      <c r="L470" s="190"/>
      <c r="O470" s="103"/>
    </row>
    <row r="471">
      <c r="E471" s="190"/>
      <c r="H471" s="198"/>
      <c r="L471" s="190"/>
      <c r="O471" s="103"/>
    </row>
    <row r="472">
      <c r="E472" s="190"/>
      <c r="H472" s="198"/>
      <c r="L472" s="190"/>
      <c r="O472" s="103"/>
    </row>
    <row r="473">
      <c r="E473" s="190"/>
      <c r="H473" s="198"/>
      <c r="L473" s="190"/>
      <c r="O473" s="103"/>
    </row>
    <row r="474">
      <c r="E474" s="190"/>
      <c r="H474" s="198"/>
      <c r="L474" s="190"/>
      <c r="O474" s="103"/>
    </row>
    <row r="475">
      <c r="E475" s="190"/>
      <c r="H475" s="198"/>
      <c r="L475" s="190"/>
      <c r="O475" s="103"/>
    </row>
    <row r="476">
      <c r="E476" s="190"/>
      <c r="H476" s="198"/>
      <c r="L476" s="190"/>
      <c r="O476" s="103"/>
    </row>
    <row r="477">
      <c r="E477" s="190"/>
      <c r="H477" s="198"/>
      <c r="L477" s="190"/>
      <c r="O477" s="103"/>
    </row>
    <row r="478">
      <c r="E478" s="190"/>
      <c r="H478" s="198"/>
      <c r="L478" s="190"/>
      <c r="O478" s="103"/>
    </row>
    <row r="479">
      <c r="E479" s="190"/>
      <c r="H479" s="198"/>
      <c r="L479" s="190"/>
      <c r="O479" s="103"/>
    </row>
    <row r="480">
      <c r="E480" s="190"/>
      <c r="H480" s="198"/>
      <c r="L480" s="190"/>
      <c r="O480" s="103"/>
    </row>
    <row r="481">
      <c r="E481" s="190"/>
      <c r="H481" s="198"/>
      <c r="L481" s="190"/>
      <c r="O481" s="103"/>
    </row>
    <row r="482">
      <c r="E482" s="190"/>
      <c r="H482" s="198"/>
      <c r="L482" s="190"/>
      <c r="O482" s="103"/>
    </row>
    <row r="483">
      <c r="E483" s="190"/>
      <c r="H483" s="198"/>
      <c r="L483" s="190"/>
      <c r="O483" s="103"/>
    </row>
    <row r="484">
      <c r="E484" s="190"/>
      <c r="H484" s="198"/>
      <c r="L484" s="190"/>
      <c r="O484" s="103"/>
    </row>
    <row r="485">
      <c r="E485" s="190"/>
      <c r="H485" s="198"/>
      <c r="L485" s="190"/>
      <c r="O485" s="103"/>
    </row>
    <row r="486">
      <c r="E486" s="190"/>
      <c r="H486" s="198"/>
      <c r="L486" s="190"/>
      <c r="O486" s="103"/>
    </row>
    <row r="487">
      <c r="E487" s="190"/>
      <c r="H487" s="198"/>
      <c r="L487" s="190"/>
      <c r="O487" s="103"/>
    </row>
    <row r="488">
      <c r="E488" s="190"/>
      <c r="H488" s="198"/>
      <c r="L488" s="190"/>
      <c r="O488" s="103"/>
    </row>
    <row r="489">
      <c r="E489" s="190"/>
      <c r="H489" s="198"/>
      <c r="L489" s="190"/>
      <c r="O489" s="103"/>
    </row>
    <row r="490">
      <c r="E490" s="190"/>
      <c r="H490" s="198"/>
      <c r="L490" s="190"/>
      <c r="O490" s="103"/>
    </row>
    <row r="491">
      <c r="E491" s="190"/>
      <c r="H491" s="198"/>
      <c r="L491" s="190"/>
      <c r="O491" s="103"/>
    </row>
    <row r="492">
      <c r="E492" s="190"/>
      <c r="H492" s="198"/>
      <c r="L492" s="190"/>
      <c r="O492" s="103"/>
    </row>
    <row r="493">
      <c r="E493" s="190"/>
      <c r="H493" s="198"/>
      <c r="L493" s="190"/>
      <c r="O493" s="103"/>
    </row>
    <row r="494">
      <c r="E494" s="190"/>
      <c r="H494" s="198"/>
      <c r="L494" s="190"/>
      <c r="O494" s="103"/>
    </row>
    <row r="495">
      <c r="E495" s="190"/>
      <c r="H495" s="198"/>
      <c r="L495" s="190"/>
      <c r="O495" s="103"/>
    </row>
    <row r="496">
      <c r="E496" s="190"/>
      <c r="H496" s="198"/>
      <c r="L496" s="190"/>
      <c r="O496" s="103"/>
    </row>
    <row r="497">
      <c r="E497" s="190"/>
      <c r="H497" s="198"/>
      <c r="L497" s="190"/>
      <c r="O497" s="103"/>
    </row>
    <row r="498">
      <c r="E498" s="190"/>
      <c r="H498" s="198"/>
      <c r="L498" s="190"/>
      <c r="O498" s="103"/>
    </row>
    <row r="499">
      <c r="E499" s="190"/>
      <c r="H499" s="198"/>
      <c r="L499" s="190"/>
      <c r="O499" s="103"/>
    </row>
    <row r="500">
      <c r="E500" s="190"/>
      <c r="H500" s="198"/>
      <c r="L500" s="190"/>
      <c r="O500" s="103"/>
    </row>
    <row r="501">
      <c r="E501" s="190"/>
      <c r="H501" s="198"/>
      <c r="L501" s="190"/>
      <c r="O501" s="103"/>
    </row>
    <row r="502">
      <c r="E502" s="190"/>
      <c r="H502" s="198"/>
      <c r="L502" s="190"/>
      <c r="O502" s="103"/>
    </row>
    <row r="503">
      <c r="E503" s="190"/>
      <c r="H503" s="198"/>
      <c r="L503" s="190"/>
      <c r="O503" s="103"/>
    </row>
    <row r="504">
      <c r="E504" s="190"/>
      <c r="H504" s="198"/>
      <c r="L504" s="190"/>
      <c r="O504" s="103"/>
    </row>
    <row r="505">
      <c r="E505" s="190"/>
      <c r="H505" s="198"/>
      <c r="L505" s="190"/>
      <c r="O505" s="103"/>
    </row>
    <row r="506">
      <c r="E506" s="190"/>
      <c r="H506" s="198"/>
      <c r="L506" s="190"/>
      <c r="O506" s="103"/>
    </row>
    <row r="507">
      <c r="E507" s="190"/>
      <c r="H507" s="198"/>
      <c r="L507" s="190"/>
      <c r="O507" s="103"/>
    </row>
    <row r="508">
      <c r="E508" s="190"/>
      <c r="H508" s="198"/>
      <c r="L508" s="190"/>
      <c r="O508" s="103"/>
    </row>
    <row r="509">
      <c r="E509" s="190"/>
      <c r="H509" s="198"/>
      <c r="L509" s="190"/>
      <c r="O509" s="103"/>
    </row>
    <row r="510">
      <c r="E510" s="190"/>
      <c r="H510" s="198"/>
      <c r="L510" s="190"/>
      <c r="O510" s="103"/>
    </row>
    <row r="511">
      <c r="E511" s="190"/>
      <c r="H511" s="198"/>
      <c r="L511" s="190"/>
      <c r="O511" s="103"/>
    </row>
    <row r="512">
      <c r="E512" s="190"/>
      <c r="H512" s="198"/>
      <c r="L512" s="190"/>
      <c r="O512" s="103"/>
    </row>
    <row r="513">
      <c r="E513" s="190"/>
      <c r="H513" s="198"/>
      <c r="L513" s="190"/>
      <c r="O513" s="103"/>
    </row>
    <row r="514">
      <c r="E514" s="190"/>
      <c r="H514" s="198"/>
      <c r="L514" s="190"/>
      <c r="O514" s="103"/>
    </row>
    <row r="515">
      <c r="E515" s="190"/>
      <c r="H515" s="198"/>
      <c r="L515" s="190"/>
      <c r="O515" s="103"/>
    </row>
    <row r="516">
      <c r="E516" s="190"/>
      <c r="H516" s="198"/>
      <c r="L516" s="190"/>
      <c r="O516" s="103"/>
    </row>
    <row r="517">
      <c r="E517" s="190"/>
      <c r="H517" s="198"/>
      <c r="L517" s="190"/>
      <c r="O517" s="103"/>
    </row>
    <row r="518">
      <c r="E518" s="190"/>
      <c r="H518" s="198"/>
      <c r="L518" s="190"/>
      <c r="O518" s="103"/>
    </row>
    <row r="519">
      <c r="E519" s="190"/>
      <c r="H519" s="198"/>
      <c r="L519" s="190"/>
      <c r="O519" s="103"/>
    </row>
    <row r="520">
      <c r="E520" s="190"/>
      <c r="H520" s="198"/>
      <c r="L520" s="190"/>
      <c r="O520" s="103"/>
    </row>
    <row r="521">
      <c r="E521" s="190"/>
      <c r="H521" s="198"/>
      <c r="L521" s="190"/>
      <c r="O521" s="103"/>
    </row>
    <row r="522">
      <c r="E522" s="190"/>
      <c r="H522" s="198"/>
      <c r="L522" s="190"/>
      <c r="O522" s="103"/>
    </row>
    <row r="523">
      <c r="E523" s="190"/>
      <c r="H523" s="198"/>
      <c r="L523" s="190"/>
      <c r="O523" s="103"/>
    </row>
    <row r="524">
      <c r="E524" s="190"/>
      <c r="H524" s="198"/>
      <c r="L524" s="190"/>
      <c r="O524" s="103"/>
    </row>
    <row r="525">
      <c r="E525" s="190"/>
      <c r="H525" s="198"/>
      <c r="L525" s="190"/>
      <c r="O525" s="103"/>
    </row>
    <row r="526">
      <c r="E526" s="190"/>
      <c r="H526" s="198"/>
      <c r="L526" s="190"/>
      <c r="O526" s="103"/>
    </row>
    <row r="527">
      <c r="E527" s="190"/>
      <c r="H527" s="198"/>
      <c r="L527" s="190"/>
      <c r="O527" s="103"/>
    </row>
    <row r="528">
      <c r="E528" s="190"/>
      <c r="H528" s="198"/>
      <c r="L528" s="190"/>
      <c r="O528" s="103"/>
    </row>
    <row r="529">
      <c r="E529" s="190"/>
      <c r="H529" s="198"/>
      <c r="L529" s="190"/>
      <c r="O529" s="103"/>
    </row>
    <row r="530">
      <c r="E530" s="190"/>
      <c r="H530" s="198"/>
      <c r="L530" s="190"/>
      <c r="O530" s="103"/>
    </row>
    <row r="531">
      <c r="E531" s="190"/>
      <c r="H531" s="198"/>
      <c r="L531" s="190"/>
      <c r="O531" s="103"/>
    </row>
    <row r="532">
      <c r="E532" s="190"/>
      <c r="H532" s="198"/>
      <c r="L532" s="190"/>
      <c r="O532" s="103"/>
    </row>
    <row r="533">
      <c r="E533" s="190"/>
      <c r="H533" s="198"/>
      <c r="L533" s="190"/>
      <c r="O533" s="103"/>
    </row>
    <row r="534">
      <c r="E534" s="190"/>
      <c r="H534" s="198"/>
      <c r="L534" s="190"/>
      <c r="O534" s="103"/>
    </row>
    <row r="535">
      <c r="E535" s="190"/>
      <c r="H535" s="198"/>
      <c r="L535" s="190"/>
      <c r="O535" s="103"/>
    </row>
    <row r="536">
      <c r="E536" s="190"/>
      <c r="H536" s="198"/>
      <c r="L536" s="190"/>
      <c r="O536" s="103"/>
    </row>
    <row r="537">
      <c r="E537" s="190"/>
      <c r="H537" s="198"/>
      <c r="L537" s="190"/>
      <c r="O537" s="103"/>
    </row>
    <row r="538">
      <c r="E538" s="190"/>
      <c r="H538" s="198"/>
      <c r="L538" s="190"/>
      <c r="O538" s="103"/>
    </row>
    <row r="539">
      <c r="E539" s="190"/>
      <c r="H539" s="198"/>
      <c r="L539" s="190"/>
      <c r="O539" s="103"/>
    </row>
    <row r="540">
      <c r="E540" s="190"/>
      <c r="H540" s="198"/>
      <c r="L540" s="190"/>
      <c r="O540" s="103"/>
    </row>
    <row r="541">
      <c r="E541" s="190"/>
      <c r="H541" s="198"/>
      <c r="L541" s="190"/>
      <c r="O541" s="103"/>
    </row>
    <row r="542">
      <c r="E542" s="190"/>
      <c r="H542" s="198"/>
      <c r="L542" s="190"/>
      <c r="O542" s="103"/>
    </row>
    <row r="543">
      <c r="E543" s="190"/>
      <c r="H543" s="198"/>
      <c r="L543" s="190"/>
      <c r="O543" s="103"/>
    </row>
    <row r="544">
      <c r="E544" s="190"/>
      <c r="H544" s="198"/>
      <c r="L544" s="190"/>
      <c r="O544" s="103"/>
    </row>
    <row r="545">
      <c r="E545" s="190"/>
      <c r="H545" s="198"/>
      <c r="L545" s="190"/>
      <c r="O545" s="103"/>
    </row>
    <row r="546">
      <c r="E546" s="190"/>
      <c r="H546" s="198"/>
      <c r="L546" s="190"/>
      <c r="O546" s="103"/>
    </row>
    <row r="547">
      <c r="E547" s="190"/>
      <c r="H547" s="198"/>
      <c r="L547" s="190"/>
      <c r="O547" s="103"/>
    </row>
    <row r="548">
      <c r="E548" s="190"/>
      <c r="H548" s="198"/>
      <c r="L548" s="190"/>
      <c r="O548" s="103"/>
    </row>
    <row r="549">
      <c r="E549" s="190"/>
      <c r="H549" s="198"/>
      <c r="L549" s="190"/>
      <c r="O549" s="103"/>
    </row>
    <row r="550">
      <c r="E550" s="190"/>
      <c r="H550" s="198"/>
      <c r="L550" s="190"/>
      <c r="O550" s="103"/>
    </row>
    <row r="551">
      <c r="E551" s="190"/>
      <c r="H551" s="198"/>
      <c r="L551" s="190"/>
      <c r="O551" s="103"/>
    </row>
    <row r="552">
      <c r="E552" s="190"/>
      <c r="H552" s="198"/>
      <c r="L552" s="190"/>
      <c r="O552" s="103"/>
    </row>
    <row r="553">
      <c r="E553" s="190"/>
      <c r="H553" s="198"/>
      <c r="L553" s="190"/>
      <c r="O553" s="103"/>
    </row>
    <row r="554">
      <c r="E554" s="190"/>
      <c r="H554" s="198"/>
      <c r="L554" s="190"/>
      <c r="O554" s="103"/>
    </row>
    <row r="555">
      <c r="E555" s="190"/>
      <c r="H555" s="198"/>
      <c r="L555" s="190"/>
      <c r="O555" s="103"/>
    </row>
    <row r="556">
      <c r="E556" s="190"/>
      <c r="H556" s="198"/>
      <c r="L556" s="190"/>
      <c r="O556" s="103"/>
    </row>
    <row r="557">
      <c r="E557" s="190"/>
      <c r="H557" s="198"/>
      <c r="L557" s="190"/>
      <c r="O557" s="103"/>
    </row>
    <row r="558">
      <c r="E558" s="190"/>
      <c r="H558" s="198"/>
      <c r="L558" s="190"/>
      <c r="O558" s="103"/>
    </row>
    <row r="559">
      <c r="E559" s="190"/>
      <c r="H559" s="198"/>
      <c r="L559" s="190"/>
      <c r="O559" s="103"/>
    </row>
    <row r="560">
      <c r="E560" s="190"/>
      <c r="H560" s="198"/>
      <c r="L560" s="190"/>
      <c r="O560" s="103"/>
    </row>
    <row r="561">
      <c r="E561" s="190"/>
      <c r="H561" s="198"/>
      <c r="L561" s="190"/>
      <c r="O561" s="103"/>
    </row>
    <row r="562">
      <c r="E562" s="190"/>
      <c r="H562" s="198"/>
      <c r="L562" s="190"/>
      <c r="O562" s="103"/>
    </row>
    <row r="563">
      <c r="E563" s="190"/>
      <c r="H563" s="198"/>
      <c r="L563" s="190"/>
      <c r="O563" s="103"/>
    </row>
    <row r="564">
      <c r="E564" s="190"/>
      <c r="H564" s="198"/>
      <c r="L564" s="190"/>
      <c r="O564" s="103"/>
    </row>
    <row r="565">
      <c r="E565" s="190"/>
      <c r="H565" s="198"/>
      <c r="L565" s="190"/>
      <c r="O565" s="103"/>
    </row>
    <row r="566">
      <c r="E566" s="190"/>
      <c r="H566" s="198"/>
      <c r="L566" s="190"/>
      <c r="O566" s="103"/>
    </row>
    <row r="567">
      <c r="E567" s="190"/>
      <c r="H567" s="198"/>
      <c r="L567" s="190"/>
      <c r="O567" s="103"/>
    </row>
    <row r="568">
      <c r="E568" s="190"/>
      <c r="H568" s="198"/>
      <c r="L568" s="190"/>
      <c r="O568" s="103"/>
    </row>
    <row r="569">
      <c r="E569" s="190"/>
      <c r="H569" s="198"/>
      <c r="L569" s="190"/>
      <c r="O569" s="103"/>
    </row>
    <row r="570">
      <c r="E570" s="190"/>
      <c r="H570" s="198"/>
      <c r="L570" s="190"/>
      <c r="O570" s="103"/>
    </row>
    <row r="571">
      <c r="E571" s="190"/>
      <c r="H571" s="198"/>
      <c r="L571" s="190"/>
      <c r="O571" s="103"/>
    </row>
    <row r="572">
      <c r="E572" s="190"/>
      <c r="H572" s="198"/>
      <c r="L572" s="190"/>
      <c r="O572" s="103"/>
    </row>
    <row r="573">
      <c r="E573" s="190"/>
      <c r="H573" s="198"/>
      <c r="L573" s="190"/>
      <c r="O573" s="103"/>
    </row>
    <row r="574">
      <c r="E574" s="190"/>
      <c r="H574" s="198"/>
      <c r="L574" s="190"/>
      <c r="O574" s="103"/>
    </row>
    <row r="575">
      <c r="E575" s="190"/>
      <c r="H575" s="198"/>
      <c r="L575" s="190"/>
      <c r="O575" s="103"/>
    </row>
    <row r="576">
      <c r="E576" s="190"/>
      <c r="H576" s="198"/>
      <c r="L576" s="190"/>
      <c r="O576" s="103"/>
    </row>
    <row r="577">
      <c r="E577" s="190"/>
      <c r="H577" s="198"/>
      <c r="L577" s="190"/>
      <c r="O577" s="103"/>
    </row>
    <row r="578">
      <c r="E578" s="190"/>
      <c r="H578" s="198"/>
      <c r="L578" s="190"/>
      <c r="O578" s="103"/>
    </row>
    <row r="579">
      <c r="E579" s="190"/>
      <c r="H579" s="198"/>
      <c r="L579" s="190"/>
      <c r="O579" s="103"/>
    </row>
    <row r="580">
      <c r="E580" s="190"/>
      <c r="H580" s="198"/>
      <c r="L580" s="190"/>
      <c r="O580" s="103"/>
    </row>
    <row r="581">
      <c r="E581" s="190"/>
      <c r="H581" s="198"/>
      <c r="L581" s="190"/>
      <c r="O581" s="103"/>
    </row>
    <row r="582">
      <c r="E582" s="190"/>
      <c r="H582" s="198"/>
      <c r="L582" s="190"/>
      <c r="O582" s="103"/>
    </row>
    <row r="583">
      <c r="E583" s="190"/>
      <c r="H583" s="198"/>
      <c r="L583" s="190"/>
      <c r="O583" s="103"/>
    </row>
    <row r="584">
      <c r="E584" s="190"/>
      <c r="H584" s="198"/>
      <c r="L584" s="190"/>
      <c r="O584" s="103"/>
    </row>
    <row r="585">
      <c r="E585" s="190"/>
      <c r="H585" s="198"/>
      <c r="L585" s="190"/>
      <c r="O585" s="103"/>
    </row>
    <row r="586">
      <c r="E586" s="190"/>
      <c r="H586" s="198"/>
      <c r="L586" s="190"/>
      <c r="O586" s="103"/>
    </row>
    <row r="587">
      <c r="E587" s="190"/>
      <c r="H587" s="198"/>
      <c r="L587" s="190"/>
      <c r="O587" s="103"/>
    </row>
    <row r="588">
      <c r="E588" s="190"/>
      <c r="H588" s="198"/>
      <c r="L588" s="190"/>
      <c r="O588" s="103"/>
    </row>
    <row r="589">
      <c r="E589" s="190"/>
      <c r="H589" s="198"/>
      <c r="L589" s="190"/>
      <c r="O589" s="103"/>
    </row>
    <row r="590">
      <c r="E590" s="190"/>
      <c r="H590" s="198"/>
      <c r="L590" s="190"/>
      <c r="O590" s="103"/>
    </row>
    <row r="591">
      <c r="E591" s="190"/>
      <c r="H591" s="198"/>
      <c r="L591" s="190"/>
      <c r="O591" s="103"/>
    </row>
    <row r="592">
      <c r="E592" s="190"/>
      <c r="H592" s="198"/>
      <c r="L592" s="190"/>
      <c r="O592" s="103"/>
    </row>
    <row r="593">
      <c r="E593" s="190"/>
      <c r="H593" s="198"/>
      <c r="L593" s="190"/>
      <c r="O593" s="103"/>
    </row>
    <row r="594">
      <c r="E594" s="190"/>
      <c r="H594" s="198"/>
      <c r="L594" s="190"/>
      <c r="O594" s="103"/>
    </row>
    <row r="595">
      <c r="E595" s="190"/>
      <c r="H595" s="198"/>
      <c r="L595" s="190"/>
      <c r="O595" s="103"/>
    </row>
    <row r="596">
      <c r="E596" s="190"/>
      <c r="H596" s="198"/>
      <c r="L596" s="190"/>
      <c r="O596" s="103"/>
    </row>
    <row r="597">
      <c r="E597" s="190"/>
      <c r="H597" s="198"/>
      <c r="L597" s="190"/>
      <c r="O597" s="103"/>
    </row>
    <row r="598">
      <c r="E598" s="190"/>
      <c r="H598" s="198"/>
      <c r="L598" s="190"/>
      <c r="O598" s="103"/>
    </row>
    <row r="599">
      <c r="E599" s="190"/>
      <c r="H599" s="198"/>
      <c r="L599" s="190"/>
      <c r="O599" s="103"/>
    </row>
    <row r="600">
      <c r="E600" s="190"/>
      <c r="H600" s="198"/>
      <c r="L600" s="190"/>
      <c r="O600" s="103"/>
    </row>
    <row r="601">
      <c r="E601" s="190"/>
      <c r="H601" s="198"/>
      <c r="L601" s="190"/>
      <c r="O601" s="103"/>
    </row>
    <row r="602">
      <c r="E602" s="190"/>
      <c r="H602" s="198"/>
      <c r="L602" s="190"/>
      <c r="O602" s="103"/>
    </row>
    <row r="603">
      <c r="E603" s="190"/>
      <c r="H603" s="198"/>
      <c r="L603" s="190"/>
      <c r="O603" s="103"/>
    </row>
    <row r="604">
      <c r="E604" s="190"/>
      <c r="H604" s="198"/>
      <c r="L604" s="190"/>
      <c r="O604" s="103"/>
    </row>
    <row r="605">
      <c r="E605" s="190"/>
      <c r="H605" s="198"/>
      <c r="L605" s="190"/>
      <c r="O605" s="103"/>
    </row>
    <row r="606">
      <c r="E606" s="190"/>
      <c r="H606" s="198"/>
      <c r="L606" s="190"/>
      <c r="O606" s="103"/>
    </row>
    <row r="607">
      <c r="E607" s="190"/>
      <c r="H607" s="198"/>
      <c r="L607" s="190"/>
      <c r="O607" s="103"/>
    </row>
    <row r="608">
      <c r="E608" s="190"/>
      <c r="H608" s="198"/>
      <c r="L608" s="190"/>
      <c r="O608" s="103"/>
    </row>
    <row r="609">
      <c r="E609" s="190"/>
      <c r="H609" s="198"/>
      <c r="L609" s="190"/>
      <c r="O609" s="103"/>
    </row>
    <row r="610">
      <c r="E610" s="190"/>
      <c r="H610" s="198"/>
      <c r="L610" s="190"/>
      <c r="O610" s="103"/>
    </row>
    <row r="611">
      <c r="E611" s="190"/>
      <c r="H611" s="198"/>
      <c r="L611" s="190"/>
      <c r="O611" s="103"/>
    </row>
    <row r="612">
      <c r="E612" s="190"/>
      <c r="H612" s="198"/>
      <c r="L612" s="190"/>
      <c r="O612" s="103"/>
    </row>
    <row r="613">
      <c r="E613" s="190"/>
      <c r="H613" s="198"/>
      <c r="L613" s="190"/>
      <c r="O613" s="103"/>
    </row>
    <row r="614">
      <c r="E614" s="190"/>
      <c r="H614" s="198"/>
      <c r="L614" s="190"/>
      <c r="O614" s="103"/>
    </row>
    <row r="615">
      <c r="E615" s="190"/>
      <c r="H615" s="198"/>
      <c r="L615" s="190"/>
      <c r="O615" s="103"/>
    </row>
    <row r="616">
      <c r="E616" s="190"/>
      <c r="H616" s="198"/>
      <c r="L616" s="190"/>
      <c r="O616" s="103"/>
    </row>
    <row r="617">
      <c r="E617" s="190"/>
      <c r="H617" s="198"/>
      <c r="L617" s="190"/>
      <c r="O617" s="103"/>
    </row>
    <row r="618">
      <c r="E618" s="190"/>
      <c r="H618" s="198"/>
      <c r="L618" s="190"/>
      <c r="O618" s="103"/>
    </row>
    <row r="619">
      <c r="E619" s="190"/>
      <c r="H619" s="198"/>
      <c r="L619" s="190"/>
      <c r="O619" s="103"/>
    </row>
    <row r="620">
      <c r="E620" s="190"/>
      <c r="H620" s="198"/>
      <c r="L620" s="190"/>
      <c r="O620" s="103"/>
    </row>
    <row r="621">
      <c r="E621" s="190"/>
      <c r="H621" s="198"/>
      <c r="L621" s="190"/>
      <c r="O621" s="103"/>
    </row>
    <row r="622">
      <c r="E622" s="190"/>
      <c r="H622" s="198"/>
      <c r="L622" s="190"/>
      <c r="O622" s="103"/>
    </row>
    <row r="623">
      <c r="E623" s="190"/>
      <c r="H623" s="198"/>
      <c r="L623" s="190"/>
      <c r="O623" s="103"/>
    </row>
    <row r="624">
      <c r="E624" s="190"/>
      <c r="H624" s="198"/>
      <c r="L624" s="190"/>
      <c r="O624" s="103"/>
    </row>
    <row r="625">
      <c r="E625" s="190"/>
      <c r="H625" s="198"/>
      <c r="L625" s="190"/>
      <c r="O625" s="103"/>
    </row>
    <row r="626">
      <c r="E626" s="190"/>
      <c r="H626" s="198"/>
      <c r="L626" s="190"/>
      <c r="O626" s="103"/>
    </row>
    <row r="627">
      <c r="E627" s="190"/>
      <c r="H627" s="198"/>
      <c r="L627" s="190"/>
      <c r="O627" s="103"/>
    </row>
    <row r="628">
      <c r="E628" s="190"/>
      <c r="H628" s="198"/>
      <c r="L628" s="190"/>
      <c r="O628" s="103"/>
    </row>
    <row r="629">
      <c r="E629" s="190"/>
      <c r="H629" s="198"/>
      <c r="L629" s="190"/>
      <c r="O629" s="103"/>
    </row>
    <row r="630">
      <c r="E630" s="190"/>
      <c r="H630" s="198"/>
      <c r="L630" s="190"/>
      <c r="O630" s="103"/>
    </row>
    <row r="631">
      <c r="E631" s="190"/>
      <c r="H631" s="198"/>
      <c r="L631" s="190"/>
      <c r="O631" s="103"/>
    </row>
    <row r="632">
      <c r="E632" s="190"/>
      <c r="H632" s="198"/>
      <c r="L632" s="190"/>
      <c r="O632" s="103"/>
    </row>
    <row r="633">
      <c r="E633" s="190"/>
      <c r="H633" s="198"/>
      <c r="L633" s="190"/>
      <c r="O633" s="103"/>
    </row>
    <row r="634">
      <c r="E634" s="190"/>
      <c r="H634" s="198"/>
      <c r="L634" s="190"/>
      <c r="O634" s="103"/>
    </row>
    <row r="635">
      <c r="E635" s="190"/>
      <c r="H635" s="198"/>
      <c r="L635" s="190"/>
      <c r="O635" s="103"/>
    </row>
    <row r="636">
      <c r="E636" s="190"/>
      <c r="H636" s="198"/>
      <c r="L636" s="190"/>
      <c r="O636" s="103"/>
    </row>
    <row r="637">
      <c r="E637" s="190"/>
      <c r="H637" s="198"/>
      <c r="L637" s="190"/>
      <c r="O637" s="103"/>
    </row>
    <row r="638">
      <c r="E638" s="190"/>
      <c r="H638" s="198"/>
      <c r="L638" s="190"/>
      <c r="O638" s="103"/>
    </row>
    <row r="639">
      <c r="E639" s="190"/>
      <c r="H639" s="198"/>
      <c r="L639" s="190"/>
      <c r="O639" s="103"/>
    </row>
    <row r="640">
      <c r="E640" s="190"/>
      <c r="H640" s="198"/>
      <c r="L640" s="190"/>
      <c r="O640" s="103"/>
    </row>
    <row r="641">
      <c r="E641" s="190"/>
      <c r="H641" s="198"/>
      <c r="L641" s="190"/>
      <c r="O641" s="103"/>
    </row>
    <row r="642">
      <c r="E642" s="190"/>
      <c r="H642" s="198"/>
      <c r="L642" s="190"/>
      <c r="O642" s="103"/>
    </row>
    <row r="643">
      <c r="E643" s="190"/>
      <c r="H643" s="198"/>
      <c r="L643" s="190"/>
      <c r="O643" s="103"/>
    </row>
    <row r="644">
      <c r="E644" s="190"/>
      <c r="H644" s="198"/>
      <c r="L644" s="190"/>
      <c r="O644" s="103"/>
    </row>
    <row r="645">
      <c r="E645" s="190"/>
      <c r="H645" s="198"/>
      <c r="L645" s="190"/>
      <c r="O645" s="103"/>
    </row>
    <row r="646">
      <c r="E646" s="190"/>
      <c r="H646" s="198"/>
      <c r="L646" s="190"/>
      <c r="O646" s="103"/>
    </row>
    <row r="647">
      <c r="E647" s="190"/>
      <c r="H647" s="198"/>
      <c r="L647" s="190"/>
      <c r="O647" s="103"/>
    </row>
    <row r="648">
      <c r="E648" s="190"/>
      <c r="H648" s="198"/>
      <c r="L648" s="190"/>
      <c r="O648" s="103"/>
    </row>
    <row r="649">
      <c r="E649" s="190"/>
      <c r="H649" s="198"/>
      <c r="L649" s="190"/>
      <c r="O649" s="103"/>
    </row>
    <row r="650">
      <c r="E650" s="190"/>
      <c r="H650" s="198"/>
      <c r="L650" s="190"/>
      <c r="O650" s="103"/>
    </row>
    <row r="651">
      <c r="E651" s="190"/>
      <c r="H651" s="198"/>
      <c r="L651" s="190"/>
      <c r="O651" s="103"/>
    </row>
    <row r="652">
      <c r="E652" s="190"/>
      <c r="H652" s="198"/>
      <c r="L652" s="190"/>
      <c r="O652" s="103"/>
    </row>
    <row r="653">
      <c r="E653" s="190"/>
      <c r="H653" s="198"/>
      <c r="L653" s="190"/>
      <c r="O653" s="103"/>
    </row>
    <row r="654">
      <c r="E654" s="190"/>
      <c r="H654" s="198"/>
      <c r="L654" s="190"/>
      <c r="O654" s="103"/>
    </row>
    <row r="655">
      <c r="E655" s="190"/>
      <c r="H655" s="198"/>
      <c r="L655" s="190"/>
      <c r="O655" s="103"/>
    </row>
    <row r="656">
      <c r="E656" s="190"/>
      <c r="H656" s="198"/>
      <c r="L656" s="190"/>
      <c r="O656" s="103"/>
    </row>
    <row r="657">
      <c r="E657" s="190"/>
      <c r="H657" s="198"/>
      <c r="L657" s="190"/>
      <c r="O657" s="103"/>
    </row>
    <row r="658">
      <c r="E658" s="190"/>
      <c r="H658" s="198"/>
      <c r="L658" s="190"/>
      <c r="O658" s="103"/>
    </row>
    <row r="659">
      <c r="E659" s="190"/>
      <c r="H659" s="198"/>
      <c r="L659" s="190"/>
      <c r="O659" s="103"/>
    </row>
    <row r="660">
      <c r="E660" s="190"/>
      <c r="H660" s="198"/>
      <c r="L660" s="190"/>
      <c r="O660" s="103"/>
    </row>
    <row r="661">
      <c r="E661" s="190"/>
      <c r="H661" s="198"/>
      <c r="L661" s="190"/>
      <c r="O661" s="103"/>
    </row>
    <row r="662">
      <c r="E662" s="190"/>
      <c r="H662" s="198"/>
      <c r="L662" s="190"/>
      <c r="O662" s="103"/>
    </row>
    <row r="663">
      <c r="E663" s="190"/>
      <c r="H663" s="198"/>
      <c r="L663" s="190"/>
      <c r="O663" s="103"/>
    </row>
    <row r="664">
      <c r="E664" s="190"/>
      <c r="H664" s="198"/>
      <c r="L664" s="190"/>
      <c r="O664" s="103"/>
    </row>
    <row r="665">
      <c r="E665" s="190"/>
      <c r="H665" s="198"/>
      <c r="L665" s="190"/>
      <c r="O665" s="103"/>
    </row>
    <row r="666">
      <c r="E666" s="190"/>
      <c r="H666" s="198"/>
      <c r="L666" s="190"/>
      <c r="O666" s="103"/>
    </row>
    <row r="667">
      <c r="E667" s="190"/>
      <c r="H667" s="198"/>
      <c r="L667" s="190"/>
      <c r="O667" s="103"/>
    </row>
    <row r="668">
      <c r="E668" s="190"/>
      <c r="H668" s="198"/>
      <c r="L668" s="190"/>
      <c r="O668" s="103"/>
    </row>
    <row r="669">
      <c r="E669" s="190"/>
      <c r="H669" s="198"/>
      <c r="L669" s="190"/>
      <c r="O669" s="103"/>
    </row>
    <row r="670">
      <c r="E670" s="190"/>
      <c r="H670" s="198"/>
      <c r="L670" s="190"/>
      <c r="O670" s="103"/>
    </row>
    <row r="671">
      <c r="E671" s="190"/>
      <c r="H671" s="198"/>
      <c r="L671" s="190"/>
      <c r="O671" s="103"/>
    </row>
    <row r="672">
      <c r="E672" s="190"/>
      <c r="H672" s="198"/>
      <c r="L672" s="190"/>
      <c r="O672" s="103"/>
    </row>
    <row r="673">
      <c r="E673" s="190"/>
      <c r="H673" s="198"/>
      <c r="L673" s="190"/>
      <c r="O673" s="103"/>
    </row>
    <row r="674">
      <c r="E674" s="190"/>
      <c r="H674" s="198"/>
      <c r="L674" s="190"/>
      <c r="O674" s="103"/>
    </row>
    <row r="675">
      <c r="E675" s="190"/>
      <c r="H675" s="198"/>
      <c r="L675" s="190"/>
      <c r="O675" s="103"/>
    </row>
    <row r="676">
      <c r="E676" s="190"/>
      <c r="H676" s="198"/>
      <c r="L676" s="190"/>
      <c r="O676" s="103"/>
    </row>
    <row r="677">
      <c r="E677" s="190"/>
      <c r="H677" s="198"/>
      <c r="L677" s="190"/>
      <c r="O677" s="103"/>
    </row>
    <row r="678">
      <c r="E678" s="190"/>
      <c r="H678" s="198"/>
      <c r="L678" s="190"/>
      <c r="O678" s="103"/>
    </row>
    <row r="679">
      <c r="E679" s="190"/>
      <c r="H679" s="198"/>
      <c r="L679" s="190"/>
      <c r="O679" s="103"/>
    </row>
    <row r="680">
      <c r="E680" s="190"/>
      <c r="H680" s="198"/>
      <c r="L680" s="190"/>
      <c r="O680" s="103"/>
    </row>
    <row r="681">
      <c r="E681" s="190"/>
      <c r="H681" s="198"/>
      <c r="L681" s="190"/>
      <c r="O681" s="103"/>
    </row>
    <row r="682">
      <c r="E682" s="190"/>
      <c r="H682" s="198"/>
      <c r="L682" s="190"/>
      <c r="O682" s="103"/>
    </row>
    <row r="683">
      <c r="E683" s="190"/>
      <c r="H683" s="198"/>
      <c r="L683" s="190"/>
      <c r="O683" s="103"/>
    </row>
    <row r="684">
      <c r="E684" s="190"/>
      <c r="H684" s="198"/>
      <c r="L684" s="190"/>
      <c r="O684" s="103"/>
    </row>
    <row r="685">
      <c r="E685" s="190"/>
      <c r="H685" s="198"/>
      <c r="L685" s="190"/>
      <c r="O685" s="103"/>
    </row>
    <row r="686">
      <c r="E686" s="190"/>
      <c r="H686" s="198"/>
      <c r="L686" s="190"/>
      <c r="O686" s="103"/>
    </row>
    <row r="687">
      <c r="E687" s="190"/>
      <c r="H687" s="198"/>
      <c r="L687" s="190"/>
      <c r="O687" s="103"/>
    </row>
    <row r="688">
      <c r="E688" s="190"/>
      <c r="H688" s="198"/>
      <c r="L688" s="190"/>
      <c r="O688" s="103"/>
    </row>
    <row r="689">
      <c r="E689" s="190"/>
      <c r="H689" s="198"/>
      <c r="L689" s="190"/>
      <c r="O689" s="103"/>
    </row>
    <row r="690">
      <c r="E690" s="190"/>
      <c r="H690" s="198"/>
      <c r="L690" s="190"/>
      <c r="O690" s="103"/>
    </row>
    <row r="691">
      <c r="E691" s="190"/>
      <c r="H691" s="198"/>
      <c r="L691" s="190"/>
      <c r="O691" s="103"/>
    </row>
    <row r="692">
      <c r="E692" s="190"/>
      <c r="H692" s="198"/>
      <c r="L692" s="190"/>
      <c r="O692" s="103"/>
    </row>
    <row r="693">
      <c r="E693" s="190"/>
      <c r="H693" s="198"/>
      <c r="L693" s="190"/>
      <c r="O693" s="103"/>
    </row>
    <row r="694">
      <c r="E694" s="190"/>
      <c r="H694" s="198"/>
      <c r="L694" s="190"/>
      <c r="O694" s="103"/>
    </row>
    <row r="695">
      <c r="E695" s="190"/>
      <c r="H695" s="198"/>
      <c r="L695" s="190"/>
      <c r="O695" s="103"/>
    </row>
    <row r="696">
      <c r="E696" s="190"/>
      <c r="H696" s="198"/>
      <c r="L696" s="190"/>
      <c r="O696" s="103"/>
    </row>
    <row r="697">
      <c r="E697" s="190"/>
      <c r="H697" s="198"/>
      <c r="L697" s="190"/>
      <c r="O697" s="103"/>
    </row>
    <row r="698">
      <c r="E698" s="190"/>
      <c r="H698" s="198"/>
      <c r="L698" s="190"/>
      <c r="O698" s="103"/>
    </row>
    <row r="699">
      <c r="E699" s="190"/>
      <c r="H699" s="198"/>
      <c r="L699" s="190"/>
      <c r="O699" s="103"/>
    </row>
    <row r="700">
      <c r="E700" s="190"/>
      <c r="H700" s="198"/>
      <c r="L700" s="190"/>
      <c r="O700" s="103"/>
    </row>
    <row r="701">
      <c r="E701" s="190"/>
      <c r="H701" s="198"/>
      <c r="L701" s="190"/>
      <c r="O701" s="103"/>
    </row>
    <row r="702">
      <c r="E702" s="190"/>
      <c r="H702" s="198"/>
      <c r="L702" s="190"/>
      <c r="O702" s="103"/>
    </row>
    <row r="703">
      <c r="E703" s="190"/>
      <c r="H703" s="198"/>
      <c r="L703" s="190"/>
      <c r="O703" s="103"/>
    </row>
    <row r="704">
      <c r="E704" s="190"/>
      <c r="H704" s="198"/>
      <c r="L704" s="190"/>
      <c r="O704" s="103"/>
    </row>
    <row r="705">
      <c r="E705" s="190"/>
      <c r="H705" s="198"/>
      <c r="L705" s="190"/>
      <c r="O705" s="103"/>
    </row>
    <row r="706">
      <c r="E706" s="190"/>
      <c r="H706" s="198"/>
      <c r="L706" s="190"/>
      <c r="O706" s="103"/>
    </row>
    <row r="707">
      <c r="E707" s="190"/>
      <c r="H707" s="198"/>
      <c r="L707" s="190"/>
      <c r="O707" s="103"/>
    </row>
    <row r="708">
      <c r="E708" s="190"/>
      <c r="H708" s="198"/>
      <c r="L708" s="190"/>
      <c r="O708" s="103"/>
    </row>
    <row r="709">
      <c r="E709" s="190"/>
      <c r="H709" s="198"/>
      <c r="L709" s="190"/>
      <c r="O709" s="103"/>
    </row>
    <row r="710">
      <c r="E710" s="190"/>
      <c r="H710" s="198"/>
      <c r="L710" s="190"/>
      <c r="O710" s="103"/>
    </row>
    <row r="711">
      <c r="E711" s="190"/>
      <c r="H711" s="198"/>
      <c r="L711" s="190"/>
      <c r="O711" s="103"/>
    </row>
    <row r="712">
      <c r="E712" s="190"/>
      <c r="H712" s="198"/>
      <c r="L712" s="190"/>
      <c r="O712" s="103"/>
    </row>
    <row r="713">
      <c r="E713" s="190"/>
      <c r="H713" s="198"/>
      <c r="L713" s="190"/>
      <c r="O713" s="103"/>
    </row>
    <row r="714">
      <c r="E714" s="190"/>
      <c r="H714" s="198"/>
      <c r="L714" s="190"/>
      <c r="O714" s="103"/>
    </row>
    <row r="715">
      <c r="E715" s="190"/>
      <c r="H715" s="198"/>
      <c r="L715" s="190"/>
      <c r="O715" s="103"/>
    </row>
    <row r="716">
      <c r="E716" s="190"/>
      <c r="H716" s="198"/>
      <c r="L716" s="190"/>
      <c r="O716" s="103"/>
    </row>
    <row r="717">
      <c r="E717" s="190"/>
      <c r="H717" s="198"/>
      <c r="L717" s="190"/>
      <c r="O717" s="103"/>
    </row>
    <row r="718">
      <c r="E718" s="190"/>
      <c r="H718" s="198"/>
      <c r="L718" s="190"/>
      <c r="O718" s="103"/>
    </row>
    <row r="719">
      <c r="E719" s="190"/>
      <c r="H719" s="198"/>
      <c r="L719" s="190"/>
      <c r="O719" s="103"/>
    </row>
    <row r="720">
      <c r="E720" s="190"/>
      <c r="H720" s="198"/>
      <c r="L720" s="190"/>
      <c r="O720" s="103"/>
    </row>
    <row r="721">
      <c r="E721" s="190"/>
      <c r="H721" s="198"/>
      <c r="L721" s="190"/>
      <c r="O721" s="103"/>
    </row>
    <row r="722">
      <c r="E722" s="190"/>
      <c r="H722" s="198"/>
      <c r="L722" s="190"/>
      <c r="O722" s="103"/>
    </row>
    <row r="723">
      <c r="E723" s="190"/>
      <c r="H723" s="198"/>
      <c r="L723" s="190"/>
      <c r="O723" s="103"/>
    </row>
    <row r="724">
      <c r="E724" s="190"/>
      <c r="H724" s="198"/>
      <c r="L724" s="190"/>
      <c r="O724" s="103"/>
    </row>
    <row r="725">
      <c r="E725" s="190"/>
      <c r="H725" s="198"/>
      <c r="L725" s="190"/>
      <c r="O725" s="103"/>
    </row>
    <row r="726">
      <c r="E726" s="190"/>
      <c r="H726" s="198"/>
      <c r="L726" s="190"/>
      <c r="O726" s="103"/>
    </row>
    <row r="727">
      <c r="E727" s="190"/>
      <c r="H727" s="198"/>
      <c r="L727" s="190"/>
      <c r="O727" s="103"/>
    </row>
    <row r="728">
      <c r="E728" s="190"/>
      <c r="H728" s="198"/>
      <c r="L728" s="190"/>
      <c r="O728" s="103"/>
    </row>
    <row r="729">
      <c r="E729" s="190"/>
      <c r="H729" s="198"/>
      <c r="L729" s="190"/>
      <c r="O729" s="103"/>
    </row>
    <row r="730">
      <c r="E730" s="190"/>
      <c r="H730" s="198"/>
      <c r="L730" s="190"/>
      <c r="O730" s="103"/>
    </row>
    <row r="731">
      <c r="E731" s="190"/>
      <c r="H731" s="198"/>
      <c r="L731" s="190"/>
      <c r="O731" s="103"/>
    </row>
    <row r="732">
      <c r="E732" s="190"/>
      <c r="H732" s="198"/>
      <c r="L732" s="190"/>
      <c r="O732" s="103"/>
    </row>
    <row r="733">
      <c r="E733" s="190"/>
      <c r="H733" s="198"/>
      <c r="L733" s="190"/>
      <c r="O733" s="103"/>
    </row>
    <row r="734">
      <c r="E734" s="190"/>
      <c r="H734" s="198"/>
      <c r="L734" s="190"/>
      <c r="O734" s="103"/>
    </row>
    <row r="735">
      <c r="E735" s="190"/>
      <c r="H735" s="198"/>
      <c r="L735" s="190"/>
      <c r="O735" s="103"/>
    </row>
    <row r="736">
      <c r="E736" s="190"/>
      <c r="H736" s="198"/>
      <c r="L736" s="190"/>
      <c r="O736" s="103"/>
    </row>
    <row r="737">
      <c r="E737" s="190"/>
      <c r="H737" s="198"/>
      <c r="L737" s="190"/>
      <c r="O737" s="103"/>
    </row>
    <row r="738">
      <c r="E738" s="190"/>
      <c r="H738" s="198"/>
      <c r="L738" s="190"/>
      <c r="O738" s="103"/>
    </row>
    <row r="739">
      <c r="E739" s="190"/>
      <c r="H739" s="198"/>
      <c r="L739" s="190"/>
      <c r="O739" s="103"/>
    </row>
    <row r="740">
      <c r="E740" s="190"/>
      <c r="H740" s="198"/>
      <c r="L740" s="190"/>
      <c r="O740" s="103"/>
    </row>
    <row r="741">
      <c r="E741" s="190"/>
      <c r="H741" s="198"/>
      <c r="L741" s="190"/>
      <c r="O741" s="103"/>
    </row>
    <row r="742">
      <c r="E742" s="190"/>
      <c r="H742" s="198"/>
      <c r="L742" s="190"/>
      <c r="O742" s="103"/>
    </row>
    <row r="743">
      <c r="E743" s="190"/>
      <c r="H743" s="198"/>
      <c r="L743" s="190"/>
      <c r="O743" s="103"/>
    </row>
    <row r="744">
      <c r="E744" s="190"/>
      <c r="H744" s="198"/>
      <c r="L744" s="190"/>
      <c r="O744" s="103"/>
    </row>
    <row r="745">
      <c r="E745" s="190"/>
      <c r="H745" s="198"/>
      <c r="L745" s="190"/>
      <c r="O745" s="103"/>
    </row>
    <row r="746">
      <c r="E746" s="190"/>
      <c r="H746" s="198"/>
      <c r="L746" s="190"/>
      <c r="O746" s="103"/>
    </row>
    <row r="747">
      <c r="E747" s="190"/>
      <c r="H747" s="198"/>
      <c r="L747" s="190"/>
      <c r="O747" s="103"/>
    </row>
    <row r="748">
      <c r="E748" s="190"/>
      <c r="H748" s="198"/>
      <c r="L748" s="190"/>
      <c r="O748" s="103"/>
    </row>
    <row r="749">
      <c r="E749" s="190"/>
      <c r="H749" s="198"/>
      <c r="L749" s="190"/>
      <c r="O749" s="103"/>
    </row>
    <row r="750">
      <c r="E750" s="190"/>
      <c r="H750" s="198"/>
      <c r="L750" s="190"/>
      <c r="O750" s="103"/>
    </row>
    <row r="751">
      <c r="E751" s="190"/>
      <c r="H751" s="198"/>
      <c r="L751" s="190"/>
      <c r="O751" s="103"/>
    </row>
    <row r="752">
      <c r="E752" s="190"/>
      <c r="H752" s="198"/>
      <c r="L752" s="190"/>
      <c r="O752" s="103"/>
    </row>
    <row r="753">
      <c r="E753" s="190"/>
      <c r="H753" s="198"/>
      <c r="L753" s="190"/>
      <c r="O753" s="103"/>
    </row>
    <row r="754">
      <c r="E754" s="190"/>
      <c r="H754" s="198"/>
      <c r="L754" s="190"/>
      <c r="O754" s="103"/>
    </row>
    <row r="755">
      <c r="E755" s="190"/>
      <c r="H755" s="198"/>
      <c r="L755" s="190"/>
      <c r="O755" s="103"/>
    </row>
    <row r="756">
      <c r="E756" s="190"/>
      <c r="H756" s="198"/>
      <c r="L756" s="190"/>
      <c r="O756" s="103"/>
    </row>
    <row r="757">
      <c r="E757" s="190"/>
      <c r="H757" s="198"/>
      <c r="L757" s="190"/>
      <c r="O757" s="103"/>
    </row>
    <row r="758">
      <c r="E758" s="190"/>
      <c r="H758" s="198"/>
      <c r="L758" s="190"/>
      <c r="O758" s="103"/>
    </row>
    <row r="759">
      <c r="E759" s="190"/>
      <c r="H759" s="198"/>
      <c r="L759" s="190"/>
      <c r="O759" s="103"/>
    </row>
    <row r="760">
      <c r="E760" s="190"/>
      <c r="H760" s="198"/>
      <c r="L760" s="190"/>
      <c r="O760" s="103"/>
    </row>
    <row r="761">
      <c r="E761" s="190"/>
      <c r="H761" s="198"/>
      <c r="L761" s="190"/>
      <c r="O761" s="103"/>
    </row>
    <row r="762">
      <c r="E762" s="190"/>
      <c r="H762" s="198"/>
      <c r="L762" s="190"/>
      <c r="O762" s="103"/>
    </row>
    <row r="763">
      <c r="E763" s="190"/>
      <c r="H763" s="198"/>
      <c r="L763" s="190"/>
      <c r="O763" s="103"/>
    </row>
    <row r="764">
      <c r="E764" s="190"/>
      <c r="H764" s="198"/>
      <c r="L764" s="190"/>
      <c r="O764" s="103"/>
    </row>
    <row r="765">
      <c r="E765" s="190"/>
      <c r="H765" s="198"/>
      <c r="L765" s="190"/>
      <c r="O765" s="103"/>
    </row>
    <row r="766">
      <c r="E766" s="190"/>
      <c r="H766" s="198"/>
      <c r="L766" s="190"/>
      <c r="O766" s="103"/>
    </row>
    <row r="767">
      <c r="E767" s="190"/>
      <c r="H767" s="198"/>
      <c r="L767" s="190"/>
      <c r="O767" s="103"/>
    </row>
    <row r="768">
      <c r="E768" s="190"/>
      <c r="H768" s="198"/>
      <c r="L768" s="190"/>
      <c r="O768" s="103"/>
    </row>
    <row r="769">
      <c r="E769" s="190"/>
      <c r="H769" s="198"/>
      <c r="L769" s="190"/>
      <c r="O769" s="103"/>
    </row>
    <row r="770">
      <c r="E770" s="190"/>
      <c r="H770" s="198"/>
      <c r="L770" s="190"/>
      <c r="O770" s="103"/>
    </row>
    <row r="771">
      <c r="E771" s="190"/>
      <c r="H771" s="198"/>
      <c r="L771" s="190"/>
      <c r="O771" s="103"/>
    </row>
    <row r="772">
      <c r="E772" s="190"/>
      <c r="H772" s="198"/>
      <c r="L772" s="190"/>
      <c r="O772" s="103"/>
    </row>
    <row r="773">
      <c r="E773" s="190"/>
      <c r="H773" s="198"/>
      <c r="L773" s="190"/>
      <c r="O773" s="103"/>
    </row>
    <row r="774">
      <c r="E774" s="190"/>
      <c r="H774" s="198"/>
      <c r="L774" s="190"/>
      <c r="O774" s="103"/>
    </row>
    <row r="775">
      <c r="E775" s="190"/>
      <c r="H775" s="198"/>
      <c r="L775" s="190"/>
      <c r="O775" s="103"/>
    </row>
    <row r="776">
      <c r="E776" s="190"/>
      <c r="H776" s="198"/>
      <c r="L776" s="190"/>
      <c r="O776" s="103"/>
    </row>
    <row r="777">
      <c r="E777" s="190"/>
      <c r="H777" s="198"/>
      <c r="L777" s="190"/>
      <c r="O777" s="103"/>
    </row>
    <row r="778">
      <c r="E778" s="190"/>
      <c r="H778" s="198"/>
      <c r="L778" s="190"/>
      <c r="O778" s="103"/>
    </row>
    <row r="779">
      <c r="E779" s="190"/>
      <c r="H779" s="198"/>
      <c r="L779" s="190"/>
      <c r="O779" s="103"/>
    </row>
    <row r="780">
      <c r="E780" s="190"/>
      <c r="H780" s="198"/>
      <c r="L780" s="190"/>
      <c r="O780" s="103"/>
    </row>
    <row r="781">
      <c r="E781" s="190"/>
      <c r="H781" s="198"/>
      <c r="L781" s="190"/>
      <c r="O781" s="103"/>
    </row>
    <row r="782">
      <c r="E782" s="190"/>
      <c r="H782" s="198"/>
      <c r="L782" s="190"/>
      <c r="O782" s="103"/>
    </row>
    <row r="783">
      <c r="E783" s="190"/>
      <c r="H783" s="198"/>
      <c r="L783" s="190"/>
      <c r="O783" s="103"/>
    </row>
    <row r="784">
      <c r="E784" s="190"/>
      <c r="H784" s="198"/>
      <c r="L784" s="190"/>
      <c r="O784" s="103"/>
    </row>
    <row r="785">
      <c r="E785" s="190"/>
      <c r="H785" s="198"/>
      <c r="L785" s="190"/>
      <c r="O785" s="103"/>
    </row>
    <row r="786">
      <c r="E786" s="190"/>
      <c r="H786" s="198"/>
      <c r="L786" s="190"/>
      <c r="O786" s="103"/>
    </row>
    <row r="787">
      <c r="E787" s="190"/>
      <c r="H787" s="198"/>
      <c r="L787" s="190"/>
      <c r="O787" s="103"/>
    </row>
    <row r="788">
      <c r="E788" s="190"/>
      <c r="H788" s="198"/>
      <c r="L788" s="190"/>
      <c r="O788" s="103"/>
    </row>
    <row r="789">
      <c r="E789" s="190"/>
      <c r="H789" s="198"/>
      <c r="L789" s="190"/>
      <c r="O789" s="103"/>
    </row>
    <row r="790">
      <c r="E790" s="190"/>
      <c r="H790" s="198"/>
      <c r="L790" s="190"/>
      <c r="O790" s="103"/>
    </row>
    <row r="791">
      <c r="E791" s="190"/>
      <c r="H791" s="198"/>
      <c r="L791" s="190"/>
      <c r="O791" s="103"/>
    </row>
    <row r="792">
      <c r="E792" s="190"/>
      <c r="H792" s="198"/>
      <c r="L792" s="190"/>
      <c r="O792" s="103"/>
    </row>
    <row r="793">
      <c r="E793" s="190"/>
      <c r="H793" s="198"/>
      <c r="L793" s="190"/>
      <c r="O793" s="103"/>
    </row>
    <row r="794">
      <c r="E794" s="190"/>
      <c r="H794" s="198"/>
      <c r="L794" s="190"/>
      <c r="O794" s="103"/>
    </row>
    <row r="795">
      <c r="E795" s="190"/>
      <c r="H795" s="198"/>
      <c r="L795" s="190"/>
      <c r="O795" s="103"/>
    </row>
    <row r="796">
      <c r="E796" s="190"/>
      <c r="H796" s="198"/>
      <c r="L796" s="190"/>
      <c r="O796" s="103"/>
    </row>
    <row r="797">
      <c r="E797" s="190"/>
      <c r="H797" s="198"/>
      <c r="L797" s="190"/>
      <c r="O797" s="103"/>
    </row>
    <row r="798">
      <c r="E798" s="190"/>
      <c r="H798" s="198"/>
      <c r="L798" s="190"/>
      <c r="O798" s="103"/>
    </row>
    <row r="799">
      <c r="E799" s="190"/>
      <c r="H799" s="198"/>
      <c r="L799" s="190"/>
      <c r="O799" s="103"/>
    </row>
    <row r="800">
      <c r="E800" s="190"/>
      <c r="H800" s="198"/>
      <c r="L800" s="190"/>
      <c r="O800" s="103"/>
    </row>
    <row r="801">
      <c r="E801" s="190"/>
      <c r="H801" s="198"/>
      <c r="L801" s="190"/>
      <c r="O801" s="103"/>
    </row>
    <row r="802">
      <c r="E802" s="190"/>
      <c r="H802" s="198"/>
      <c r="L802" s="190"/>
      <c r="O802" s="103"/>
    </row>
    <row r="803">
      <c r="E803" s="190"/>
      <c r="H803" s="198"/>
      <c r="L803" s="190"/>
      <c r="O803" s="103"/>
    </row>
    <row r="804">
      <c r="E804" s="190"/>
      <c r="H804" s="198"/>
      <c r="L804" s="190"/>
      <c r="O804" s="103"/>
    </row>
    <row r="805">
      <c r="E805" s="190"/>
      <c r="H805" s="198"/>
      <c r="L805" s="190"/>
      <c r="O805" s="103"/>
    </row>
    <row r="806">
      <c r="E806" s="190"/>
      <c r="H806" s="198"/>
      <c r="L806" s="190"/>
      <c r="O806" s="103"/>
    </row>
    <row r="807">
      <c r="E807" s="190"/>
      <c r="H807" s="198"/>
      <c r="L807" s="190"/>
      <c r="O807" s="103"/>
    </row>
    <row r="808">
      <c r="E808" s="190"/>
      <c r="H808" s="198"/>
      <c r="L808" s="190"/>
      <c r="O808" s="103"/>
    </row>
    <row r="809">
      <c r="E809" s="190"/>
      <c r="H809" s="198"/>
      <c r="L809" s="190"/>
      <c r="O809" s="103"/>
    </row>
    <row r="810">
      <c r="E810" s="190"/>
      <c r="H810" s="198"/>
      <c r="L810" s="190"/>
      <c r="O810" s="103"/>
    </row>
    <row r="811">
      <c r="E811" s="190"/>
      <c r="H811" s="198"/>
      <c r="L811" s="190"/>
      <c r="O811" s="103"/>
    </row>
    <row r="812">
      <c r="E812" s="190"/>
      <c r="H812" s="198"/>
      <c r="L812" s="190"/>
      <c r="O812" s="103"/>
    </row>
    <row r="813">
      <c r="E813" s="190"/>
      <c r="H813" s="198"/>
      <c r="L813" s="190"/>
      <c r="O813" s="103"/>
    </row>
    <row r="814">
      <c r="E814" s="190"/>
      <c r="H814" s="198"/>
      <c r="L814" s="190"/>
      <c r="O814" s="103"/>
    </row>
    <row r="815">
      <c r="E815" s="190"/>
      <c r="H815" s="198"/>
      <c r="L815" s="190"/>
      <c r="O815" s="103"/>
    </row>
    <row r="816">
      <c r="E816" s="190"/>
      <c r="H816" s="198"/>
      <c r="L816" s="190"/>
      <c r="O816" s="103"/>
    </row>
    <row r="817">
      <c r="E817" s="190"/>
      <c r="H817" s="198"/>
      <c r="L817" s="190"/>
      <c r="O817" s="103"/>
    </row>
    <row r="818">
      <c r="E818" s="190"/>
      <c r="H818" s="198"/>
      <c r="L818" s="190"/>
      <c r="O818" s="103"/>
    </row>
    <row r="819">
      <c r="E819" s="190"/>
      <c r="H819" s="198"/>
      <c r="L819" s="190"/>
      <c r="O819" s="103"/>
    </row>
    <row r="820">
      <c r="E820" s="190"/>
      <c r="H820" s="198"/>
      <c r="L820" s="190"/>
      <c r="O820" s="103"/>
    </row>
    <row r="821">
      <c r="E821" s="190"/>
      <c r="H821" s="198"/>
      <c r="L821" s="190"/>
      <c r="O821" s="103"/>
    </row>
    <row r="822">
      <c r="E822" s="190"/>
      <c r="H822" s="198"/>
      <c r="L822" s="190"/>
      <c r="O822" s="103"/>
    </row>
    <row r="823">
      <c r="E823" s="190"/>
      <c r="H823" s="198"/>
      <c r="L823" s="190"/>
      <c r="O823" s="103"/>
    </row>
    <row r="824">
      <c r="E824" s="190"/>
      <c r="H824" s="198"/>
      <c r="L824" s="190"/>
      <c r="O824" s="103"/>
    </row>
    <row r="825">
      <c r="E825" s="190"/>
      <c r="H825" s="198"/>
      <c r="L825" s="190"/>
      <c r="O825" s="103"/>
    </row>
    <row r="826">
      <c r="E826" s="190"/>
      <c r="H826" s="198"/>
      <c r="L826" s="190"/>
      <c r="O826" s="103"/>
    </row>
    <row r="827">
      <c r="E827" s="190"/>
      <c r="H827" s="198"/>
      <c r="L827" s="190"/>
      <c r="O827" s="103"/>
    </row>
    <row r="828">
      <c r="E828" s="190"/>
      <c r="H828" s="198"/>
      <c r="L828" s="190"/>
      <c r="O828" s="103"/>
    </row>
    <row r="829">
      <c r="E829" s="190"/>
      <c r="H829" s="198"/>
      <c r="L829" s="190"/>
      <c r="O829" s="103"/>
    </row>
    <row r="830">
      <c r="E830" s="190"/>
      <c r="H830" s="198"/>
      <c r="L830" s="190"/>
      <c r="O830" s="103"/>
    </row>
    <row r="831">
      <c r="E831" s="190"/>
      <c r="H831" s="198"/>
      <c r="L831" s="190"/>
      <c r="O831" s="103"/>
    </row>
    <row r="832">
      <c r="E832" s="190"/>
      <c r="H832" s="198"/>
      <c r="L832" s="190"/>
      <c r="O832" s="103"/>
    </row>
    <row r="833">
      <c r="E833" s="190"/>
      <c r="H833" s="198"/>
      <c r="L833" s="190"/>
      <c r="O833" s="103"/>
    </row>
    <row r="834">
      <c r="E834" s="190"/>
      <c r="H834" s="198"/>
      <c r="L834" s="190"/>
      <c r="O834" s="103"/>
    </row>
    <row r="835">
      <c r="E835" s="190"/>
      <c r="H835" s="198"/>
      <c r="L835" s="190"/>
      <c r="O835" s="103"/>
    </row>
    <row r="836">
      <c r="E836" s="190"/>
      <c r="H836" s="198"/>
      <c r="L836" s="190"/>
      <c r="O836" s="103"/>
    </row>
    <row r="837">
      <c r="E837" s="190"/>
      <c r="H837" s="198"/>
      <c r="L837" s="190"/>
      <c r="O837" s="103"/>
    </row>
    <row r="838">
      <c r="E838" s="190"/>
      <c r="H838" s="198"/>
      <c r="L838" s="190"/>
      <c r="O838" s="103"/>
    </row>
    <row r="839">
      <c r="E839" s="190"/>
      <c r="H839" s="198"/>
      <c r="L839" s="190"/>
      <c r="O839" s="103"/>
    </row>
    <row r="840">
      <c r="E840" s="190"/>
      <c r="H840" s="198"/>
      <c r="L840" s="190"/>
      <c r="O840" s="103"/>
    </row>
    <row r="841">
      <c r="E841" s="190"/>
      <c r="H841" s="198"/>
      <c r="L841" s="190"/>
      <c r="O841" s="103"/>
    </row>
    <row r="842">
      <c r="E842" s="190"/>
      <c r="H842" s="198"/>
      <c r="L842" s="190"/>
      <c r="O842" s="103"/>
    </row>
    <row r="843">
      <c r="E843" s="190"/>
      <c r="H843" s="198"/>
      <c r="L843" s="190"/>
      <c r="O843" s="103"/>
    </row>
    <row r="844">
      <c r="E844" s="190"/>
      <c r="H844" s="198"/>
      <c r="L844" s="190"/>
      <c r="O844" s="103"/>
    </row>
    <row r="845">
      <c r="E845" s="190"/>
      <c r="H845" s="198"/>
      <c r="L845" s="190"/>
      <c r="O845" s="103"/>
    </row>
    <row r="846">
      <c r="E846" s="190"/>
      <c r="H846" s="198"/>
      <c r="L846" s="190"/>
      <c r="O846" s="103"/>
    </row>
    <row r="847">
      <c r="E847" s="190"/>
      <c r="H847" s="198"/>
      <c r="L847" s="190"/>
      <c r="O847" s="103"/>
    </row>
    <row r="848">
      <c r="E848" s="190"/>
      <c r="H848" s="198"/>
      <c r="L848" s="190"/>
      <c r="O848" s="103"/>
    </row>
    <row r="849">
      <c r="E849" s="190"/>
      <c r="H849" s="198"/>
      <c r="L849" s="190"/>
      <c r="O849" s="103"/>
    </row>
    <row r="850">
      <c r="E850" s="190"/>
      <c r="H850" s="198"/>
      <c r="L850" s="190"/>
      <c r="O850" s="103"/>
    </row>
    <row r="851">
      <c r="E851" s="190"/>
      <c r="H851" s="198"/>
      <c r="L851" s="190"/>
      <c r="O851" s="103"/>
    </row>
    <row r="852">
      <c r="E852" s="190"/>
      <c r="H852" s="198"/>
      <c r="L852" s="190"/>
      <c r="O852" s="103"/>
    </row>
    <row r="853">
      <c r="E853" s="190"/>
      <c r="H853" s="198"/>
      <c r="L853" s="190"/>
      <c r="O853" s="103"/>
    </row>
    <row r="854">
      <c r="E854" s="190"/>
      <c r="H854" s="198"/>
      <c r="L854" s="190"/>
      <c r="O854" s="103"/>
    </row>
    <row r="855">
      <c r="E855" s="190"/>
      <c r="H855" s="198"/>
      <c r="L855" s="190"/>
      <c r="O855" s="103"/>
    </row>
    <row r="856">
      <c r="E856" s="190"/>
      <c r="H856" s="198"/>
      <c r="L856" s="190"/>
      <c r="O856" s="103"/>
    </row>
    <row r="857">
      <c r="E857" s="190"/>
      <c r="H857" s="198"/>
      <c r="L857" s="190"/>
      <c r="O857" s="103"/>
    </row>
    <row r="858">
      <c r="E858" s="190"/>
      <c r="H858" s="198"/>
      <c r="L858" s="190"/>
      <c r="O858" s="103"/>
    </row>
    <row r="859">
      <c r="E859" s="190"/>
      <c r="H859" s="198"/>
      <c r="L859" s="190"/>
      <c r="O859" s="103"/>
    </row>
    <row r="860">
      <c r="E860" s="190"/>
      <c r="H860" s="198"/>
      <c r="L860" s="190"/>
      <c r="O860" s="103"/>
    </row>
    <row r="861">
      <c r="E861" s="190"/>
      <c r="H861" s="198"/>
      <c r="L861" s="190"/>
      <c r="O861" s="103"/>
    </row>
    <row r="862">
      <c r="E862" s="190"/>
      <c r="H862" s="198"/>
      <c r="L862" s="190"/>
      <c r="O862" s="103"/>
    </row>
    <row r="863">
      <c r="E863" s="190"/>
      <c r="H863" s="198"/>
      <c r="L863" s="190"/>
      <c r="O863" s="103"/>
    </row>
    <row r="864">
      <c r="E864" s="190"/>
      <c r="H864" s="198"/>
      <c r="L864" s="190"/>
      <c r="O864" s="103"/>
    </row>
    <row r="865">
      <c r="E865" s="190"/>
      <c r="H865" s="198"/>
      <c r="L865" s="190"/>
      <c r="O865" s="103"/>
    </row>
    <row r="866">
      <c r="E866" s="190"/>
      <c r="H866" s="198"/>
      <c r="L866" s="190"/>
      <c r="O866" s="103"/>
    </row>
    <row r="867">
      <c r="E867" s="190"/>
      <c r="H867" s="198"/>
      <c r="L867" s="190"/>
      <c r="O867" s="103"/>
    </row>
    <row r="868">
      <c r="E868" s="190"/>
      <c r="H868" s="198"/>
      <c r="L868" s="190"/>
      <c r="O868" s="103"/>
    </row>
    <row r="869">
      <c r="E869" s="190"/>
      <c r="H869" s="198"/>
      <c r="L869" s="190"/>
      <c r="O869" s="103"/>
    </row>
    <row r="870">
      <c r="E870" s="190"/>
      <c r="H870" s="198"/>
      <c r="L870" s="190"/>
      <c r="O870" s="103"/>
    </row>
    <row r="871">
      <c r="E871" s="190"/>
      <c r="H871" s="198"/>
      <c r="L871" s="190"/>
      <c r="O871" s="103"/>
    </row>
    <row r="872">
      <c r="E872" s="190"/>
      <c r="H872" s="198"/>
      <c r="L872" s="190"/>
      <c r="O872" s="103"/>
    </row>
    <row r="873">
      <c r="E873" s="190"/>
      <c r="H873" s="198"/>
      <c r="L873" s="190"/>
      <c r="O873" s="103"/>
    </row>
    <row r="874">
      <c r="E874" s="190"/>
      <c r="H874" s="198"/>
      <c r="L874" s="190"/>
      <c r="O874" s="103"/>
    </row>
    <row r="875">
      <c r="E875" s="190"/>
      <c r="H875" s="198"/>
      <c r="L875" s="190"/>
      <c r="O875" s="103"/>
    </row>
    <row r="876">
      <c r="E876" s="190"/>
      <c r="H876" s="198"/>
      <c r="L876" s="190"/>
      <c r="O876" s="103"/>
    </row>
    <row r="877">
      <c r="E877" s="190"/>
      <c r="H877" s="198"/>
      <c r="L877" s="190"/>
      <c r="O877" s="103"/>
    </row>
    <row r="878">
      <c r="E878" s="190"/>
      <c r="H878" s="198"/>
      <c r="L878" s="190"/>
      <c r="O878" s="103"/>
    </row>
    <row r="879">
      <c r="E879" s="190"/>
      <c r="H879" s="198"/>
      <c r="L879" s="190"/>
      <c r="O879" s="103"/>
    </row>
    <row r="880">
      <c r="E880" s="190"/>
      <c r="H880" s="198"/>
      <c r="L880" s="190"/>
      <c r="O880" s="103"/>
    </row>
    <row r="881">
      <c r="E881" s="190"/>
      <c r="H881" s="198"/>
      <c r="L881" s="190"/>
      <c r="O881" s="103"/>
    </row>
    <row r="882">
      <c r="E882" s="190"/>
      <c r="H882" s="198"/>
      <c r="L882" s="190"/>
      <c r="O882" s="103"/>
    </row>
    <row r="883">
      <c r="E883" s="190"/>
      <c r="H883" s="198"/>
      <c r="L883" s="190"/>
      <c r="O883" s="103"/>
    </row>
    <row r="884">
      <c r="E884" s="190"/>
      <c r="H884" s="198"/>
      <c r="L884" s="190"/>
      <c r="O884" s="103"/>
    </row>
    <row r="885">
      <c r="E885" s="190"/>
      <c r="H885" s="198"/>
      <c r="L885" s="190"/>
      <c r="O885" s="103"/>
    </row>
    <row r="886">
      <c r="E886" s="190"/>
      <c r="H886" s="198"/>
      <c r="L886" s="190"/>
      <c r="O886" s="103"/>
    </row>
    <row r="887">
      <c r="E887" s="190"/>
      <c r="H887" s="198"/>
      <c r="L887" s="190"/>
      <c r="O887" s="103"/>
    </row>
    <row r="888">
      <c r="E888" s="190"/>
      <c r="H888" s="198"/>
      <c r="L888" s="190"/>
      <c r="O888" s="103"/>
    </row>
    <row r="889">
      <c r="E889" s="190"/>
      <c r="H889" s="198"/>
      <c r="L889" s="190"/>
      <c r="O889" s="103"/>
    </row>
    <row r="890">
      <c r="E890" s="190"/>
      <c r="H890" s="198"/>
      <c r="L890" s="190"/>
      <c r="O890" s="103"/>
    </row>
    <row r="891">
      <c r="E891" s="190"/>
      <c r="H891" s="198"/>
      <c r="L891" s="190"/>
      <c r="O891" s="103"/>
    </row>
    <row r="892">
      <c r="E892" s="190"/>
      <c r="H892" s="198"/>
      <c r="L892" s="190"/>
      <c r="O892" s="103"/>
    </row>
    <row r="893">
      <c r="E893" s="190"/>
      <c r="H893" s="198"/>
      <c r="L893" s="190"/>
      <c r="O893" s="103"/>
    </row>
    <row r="894">
      <c r="E894" s="190"/>
      <c r="H894" s="198"/>
      <c r="L894" s="190"/>
      <c r="O894" s="103"/>
    </row>
    <row r="895">
      <c r="E895" s="190"/>
      <c r="H895" s="198"/>
      <c r="L895" s="190"/>
      <c r="O895" s="103"/>
    </row>
    <row r="896">
      <c r="E896" s="190"/>
      <c r="H896" s="198"/>
      <c r="L896" s="190"/>
      <c r="O896" s="103"/>
    </row>
    <row r="897">
      <c r="E897" s="190"/>
      <c r="H897" s="198"/>
      <c r="L897" s="190"/>
      <c r="O897" s="103"/>
    </row>
    <row r="898">
      <c r="E898" s="190"/>
      <c r="H898" s="198"/>
      <c r="L898" s="190"/>
      <c r="O898" s="103"/>
    </row>
    <row r="899">
      <c r="E899" s="190"/>
      <c r="H899" s="198"/>
      <c r="L899" s="190"/>
      <c r="O899" s="103"/>
    </row>
    <row r="900">
      <c r="E900" s="190"/>
      <c r="H900" s="198"/>
      <c r="L900" s="190"/>
      <c r="O900" s="103"/>
    </row>
    <row r="901">
      <c r="E901" s="190"/>
      <c r="H901" s="198"/>
      <c r="L901" s="190"/>
      <c r="O901" s="103"/>
    </row>
    <row r="902">
      <c r="E902" s="190"/>
      <c r="H902" s="198"/>
      <c r="L902" s="190"/>
      <c r="O902" s="103"/>
    </row>
    <row r="903">
      <c r="E903" s="190"/>
      <c r="H903" s="198"/>
      <c r="L903" s="190"/>
      <c r="O903" s="103"/>
    </row>
    <row r="904">
      <c r="E904" s="190"/>
      <c r="H904" s="198"/>
      <c r="L904" s="190"/>
      <c r="O904" s="103"/>
    </row>
    <row r="905">
      <c r="E905" s="190"/>
      <c r="H905" s="198"/>
      <c r="L905" s="190"/>
      <c r="O905" s="103"/>
    </row>
    <row r="906">
      <c r="E906" s="190"/>
      <c r="H906" s="198"/>
      <c r="L906" s="190"/>
      <c r="O906" s="103"/>
    </row>
    <row r="907">
      <c r="E907" s="190"/>
      <c r="H907" s="198"/>
      <c r="L907" s="190"/>
      <c r="O907" s="103"/>
    </row>
    <row r="908">
      <c r="E908" s="190"/>
      <c r="H908" s="198"/>
      <c r="L908" s="190"/>
      <c r="O908" s="103"/>
    </row>
    <row r="909">
      <c r="E909" s="190"/>
      <c r="H909" s="198"/>
      <c r="L909" s="190"/>
      <c r="O909" s="103"/>
    </row>
    <row r="910">
      <c r="E910" s="190"/>
      <c r="H910" s="198"/>
      <c r="L910" s="190"/>
      <c r="O910" s="103"/>
    </row>
    <row r="911">
      <c r="E911" s="190"/>
      <c r="H911" s="198"/>
      <c r="L911" s="190"/>
      <c r="O911" s="103"/>
    </row>
    <row r="912">
      <c r="E912" s="190"/>
      <c r="H912" s="198"/>
      <c r="L912" s="190"/>
      <c r="O912" s="103"/>
    </row>
    <row r="913">
      <c r="E913" s="190"/>
      <c r="H913" s="198"/>
      <c r="L913" s="190"/>
      <c r="O913" s="103"/>
    </row>
    <row r="914">
      <c r="E914" s="190"/>
      <c r="H914" s="198"/>
      <c r="L914" s="190"/>
      <c r="O914" s="103"/>
    </row>
    <row r="915">
      <c r="E915" s="190"/>
      <c r="H915" s="198"/>
      <c r="L915" s="190"/>
      <c r="O915" s="103"/>
    </row>
    <row r="916">
      <c r="E916" s="190"/>
      <c r="H916" s="198"/>
      <c r="L916" s="190"/>
      <c r="O916" s="103"/>
    </row>
    <row r="917">
      <c r="E917" s="190"/>
      <c r="H917" s="198"/>
      <c r="L917" s="190"/>
      <c r="O917" s="103"/>
    </row>
    <row r="918">
      <c r="E918" s="190"/>
      <c r="H918" s="198"/>
      <c r="L918" s="190"/>
      <c r="O918" s="103"/>
    </row>
    <row r="919">
      <c r="E919" s="190"/>
      <c r="H919" s="198"/>
      <c r="L919" s="190"/>
      <c r="O919" s="103"/>
    </row>
    <row r="920">
      <c r="E920" s="190"/>
      <c r="H920" s="198"/>
      <c r="L920" s="190"/>
      <c r="O920" s="103"/>
    </row>
    <row r="921">
      <c r="E921" s="190"/>
      <c r="H921" s="198"/>
      <c r="L921" s="190"/>
      <c r="O921" s="103"/>
    </row>
    <row r="922">
      <c r="E922" s="190"/>
      <c r="H922" s="198"/>
      <c r="L922" s="190"/>
      <c r="O922" s="103"/>
    </row>
    <row r="923">
      <c r="E923" s="190"/>
      <c r="H923" s="198"/>
      <c r="L923" s="190"/>
      <c r="O923" s="103"/>
    </row>
    <row r="924">
      <c r="E924" s="190"/>
      <c r="H924" s="198"/>
      <c r="L924" s="190"/>
      <c r="O924" s="103"/>
    </row>
    <row r="925">
      <c r="E925" s="190"/>
      <c r="H925" s="198"/>
      <c r="L925" s="190"/>
      <c r="O925" s="103"/>
    </row>
    <row r="926">
      <c r="E926" s="190"/>
      <c r="H926" s="198"/>
      <c r="L926" s="190"/>
      <c r="O926" s="103"/>
    </row>
    <row r="927">
      <c r="E927" s="190"/>
      <c r="H927" s="198"/>
      <c r="L927" s="190"/>
      <c r="O927" s="103"/>
    </row>
    <row r="928">
      <c r="E928" s="190"/>
      <c r="H928" s="198"/>
      <c r="L928" s="190"/>
      <c r="O928" s="103"/>
    </row>
    <row r="929">
      <c r="E929" s="190"/>
      <c r="H929" s="198"/>
      <c r="L929" s="190"/>
      <c r="O929" s="103"/>
    </row>
    <row r="930">
      <c r="E930" s="190"/>
      <c r="H930" s="198"/>
      <c r="L930" s="190"/>
      <c r="O930" s="103"/>
    </row>
    <row r="931">
      <c r="E931" s="190"/>
      <c r="H931" s="198"/>
      <c r="L931" s="190"/>
      <c r="O931" s="103"/>
    </row>
    <row r="932">
      <c r="E932" s="190"/>
      <c r="H932" s="198"/>
      <c r="L932" s="190"/>
      <c r="O932" s="103"/>
    </row>
    <row r="933">
      <c r="E933" s="190"/>
      <c r="H933" s="198"/>
      <c r="L933" s="190"/>
      <c r="O933" s="103"/>
    </row>
    <row r="934">
      <c r="E934" s="190"/>
      <c r="H934" s="198"/>
      <c r="L934" s="190"/>
      <c r="O934" s="103"/>
    </row>
    <row r="935">
      <c r="E935" s="190"/>
      <c r="H935" s="198"/>
      <c r="L935" s="190"/>
      <c r="O935" s="103"/>
    </row>
    <row r="936">
      <c r="E936" s="190"/>
      <c r="H936" s="198"/>
      <c r="L936" s="190"/>
      <c r="O936" s="103"/>
    </row>
    <row r="937">
      <c r="E937" s="190"/>
      <c r="H937" s="198"/>
      <c r="L937" s="190"/>
      <c r="O937" s="103"/>
    </row>
    <row r="938">
      <c r="E938" s="190"/>
      <c r="H938" s="198"/>
      <c r="L938" s="190"/>
      <c r="O938" s="103"/>
    </row>
    <row r="939">
      <c r="E939" s="190"/>
      <c r="H939" s="198"/>
      <c r="L939" s="190"/>
      <c r="O939" s="103"/>
    </row>
    <row r="940">
      <c r="E940" s="190"/>
      <c r="H940" s="198"/>
      <c r="L940" s="190"/>
      <c r="O940" s="103"/>
    </row>
    <row r="941">
      <c r="E941" s="190"/>
      <c r="H941" s="198"/>
      <c r="L941" s="190"/>
      <c r="O941" s="103"/>
    </row>
    <row r="942">
      <c r="E942" s="190"/>
      <c r="H942" s="198"/>
      <c r="L942" s="190"/>
      <c r="O942" s="103"/>
    </row>
    <row r="943">
      <c r="E943" s="190"/>
      <c r="H943" s="198"/>
      <c r="L943" s="190"/>
      <c r="O943" s="103"/>
    </row>
    <row r="944">
      <c r="E944" s="190"/>
      <c r="H944" s="198"/>
      <c r="L944" s="190"/>
      <c r="O944" s="103"/>
    </row>
    <row r="945">
      <c r="E945" s="190"/>
      <c r="H945" s="198"/>
      <c r="L945" s="190"/>
      <c r="O945" s="103"/>
    </row>
    <row r="946">
      <c r="E946" s="190"/>
      <c r="H946" s="198"/>
      <c r="L946" s="190"/>
      <c r="O946" s="103"/>
    </row>
    <row r="947">
      <c r="E947" s="190"/>
      <c r="H947" s="198"/>
      <c r="L947" s="190"/>
      <c r="O947" s="103"/>
    </row>
    <row r="948">
      <c r="E948" s="190"/>
      <c r="H948" s="198"/>
      <c r="L948" s="190"/>
      <c r="O948" s="103"/>
    </row>
    <row r="949">
      <c r="E949" s="190"/>
      <c r="H949" s="198"/>
      <c r="L949" s="190"/>
      <c r="O949" s="103"/>
    </row>
    <row r="950">
      <c r="E950" s="190"/>
      <c r="H950" s="198"/>
      <c r="L950" s="190"/>
      <c r="O950" s="103"/>
    </row>
    <row r="951">
      <c r="E951" s="190"/>
      <c r="H951" s="198"/>
      <c r="L951" s="190"/>
      <c r="O951" s="103"/>
    </row>
    <row r="952">
      <c r="E952" s="190"/>
      <c r="H952" s="198"/>
      <c r="L952" s="190"/>
      <c r="O952" s="103"/>
    </row>
    <row r="953">
      <c r="E953" s="190"/>
      <c r="H953" s="198"/>
      <c r="L953" s="190"/>
      <c r="O953" s="103"/>
    </row>
    <row r="954">
      <c r="E954" s="190"/>
      <c r="H954" s="198"/>
      <c r="L954" s="190"/>
      <c r="O954" s="103"/>
    </row>
    <row r="955">
      <c r="E955" s="190"/>
      <c r="H955" s="198"/>
      <c r="L955" s="190"/>
      <c r="O955" s="103"/>
    </row>
    <row r="956">
      <c r="E956" s="190"/>
      <c r="H956" s="198"/>
      <c r="L956" s="190"/>
      <c r="O956" s="103"/>
    </row>
    <row r="957">
      <c r="E957" s="190"/>
      <c r="H957" s="198"/>
      <c r="L957" s="190"/>
      <c r="O957" s="103"/>
    </row>
    <row r="958">
      <c r="E958" s="190"/>
      <c r="H958" s="198"/>
      <c r="L958" s="190"/>
      <c r="O958" s="103"/>
    </row>
    <row r="959">
      <c r="E959" s="190"/>
      <c r="H959" s="198"/>
      <c r="L959" s="190"/>
      <c r="O959" s="103"/>
    </row>
    <row r="960">
      <c r="E960" s="190"/>
      <c r="H960" s="198"/>
      <c r="L960" s="190"/>
      <c r="O960" s="103"/>
    </row>
    <row r="961">
      <c r="E961" s="190"/>
      <c r="H961" s="198"/>
      <c r="L961" s="190"/>
      <c r="O961" s="103"/>
    </row>
    <row r="962">
      <c r="E962" s="190"/>
      <c r="H962" s="198"/>
      <c r="L962" s="190"/>
      <c r="O962" s="103"/>
    </row>
    <row r="963">
      <c r="E963" s="190"/>
      <c r="H963" s="198"/>
      <c r="L963" s="190"/>
      <c r="O963" s="103"/>
    </row>
    <row r="964">
      <c r="E964" s="190"/>
      <c r="H964" s="198"/>
      <c r="L964" s="190"/>
      <c r="O964" s="103"/>
    </row>
    <row r="965">
      <c r="E965" s="190"/>
      <c r="H965" s="198"/>
      <c r="L965" s="190"/>
      <c r="O965" s="103"/>
    </row>
    <row r="966">
      <c r="E966" s="190"/>
      <c r="H966" s="198"/>
      <c r="L966" s="190"/>
      <c r="O966" s="103"/>
    </row>
    <row r="967">
      <c r="E967" s="190"/>
      <c r="H967" s="198"/>
      <c r="L967" s="190"/>
      <c r="O967" s="103"/>
    </row>
    <row r="968">
      <c r="E968" s="190"/>
      <c r="H968" s="198"/>
      <c r="L968" s="190"/>
      <c r="O968" s="103"/>
    </row>
    <row r="969">
      <c r="E969" s="190"/>
      <c r="H969" s="198"/>
      <c r="L969" s="190"/>
      <c r="O969" s="103"/>
    </row>
    <row r="970">
      <c r="E970" s="190"/>
      <c r="H970" s="198"/>
      <c r="L970" s="190"/>
      <c r="O970" s="103"/>
    </row>
    <row r="971">
      <c r="E971" s="190"/>
      <c r="H971" s="198"/>
      <c r="L971" s="190"/>
      <c r="O971" s="103"/>
    </row>
    <row r="972">
      <c r="E972" s="190"/>
      <c r="H972" s="198"/>
      <c r="L972" s="190"/>
      <c r="O972" s="103"/>
    </row>
    <row r="973">
      <c r="E973" s="190"/>
      <c r="H973" s="198"/>
      <c r="L973" s="190"/>
      <c r="O973" s="103"/>
    </row>
    <row r="974">
      <c r="E974" s="190"/>
      <c r="H974" s="198"/>
      <c r="L974" s="190"/>
      <c r="O974" s="103"/>
    </row>
    <row r="975">
      <c r="E975" s="190"/>
      <c r="H975" s="198"/>
      <c r="L975" s="190"/>
      <c r="O975" s="103"/>
    </row>
    <row r="976">
      <c r="E976" s="190"/>
      <c r="H976" s="198"/>
      <c r="L976" s="190"/>
      <c r="O976" s="103"/>
    </row>
    <row r="977">
      <c r="E977" s="190"/>
      <c r="H977" s="198"/>
      <c r="L977" s="190"/>
      <c r="O977" s="103"/>
    </row>
    <row r="978">
      <c r="E978" s="190"/>
      <c r="H978" s="198"/>
      <c r="L978" s="190"/>
      <c r="O978" s="103"/>
    </row>
    <row r="979">
      <c r="E979" s="190"/>
      <c r="H979" s="198"/>
      <c r="L979" s="190"/>
      <c r="O979" s="103"/>
    </row>
    <row r="980">
      <c r="E980" s="190"/>
      <c r="H980" s="198"/>
      <c r="L980" s="190"/>
      <c r="O980" s="103"/>
    </row>
    <row r="981">
      <c r="E981" s="190"/>
      <c r="H981" s="198"/>
      <c r="L981" s="190"/>
      <c r="O981" s="103"/>
    </row>
    <row r="982">
      <c r="E982" s="190"/>
      <c r="H982" s="198"/>
      <c r="L982" s="190"/>
      <c r="O982" s="103"/>
    </row>
    <row r="983">
      <c r="E983" s="190"/>
      <c r="H983" s="198"/>
      <c r="L983" s="190"/>
      <c r="O983" s="103"/>
    </row>
    <row r="984">
      <c r="E984" s="190"/>
      <c r="H984" s="198"/>
      <c r="L984" s="190"/>
      <c r="O984" s="103"/>
    </row>
    <row r="985">
      <c r="E985" s="190"/>
      <c r="H985" s="198"/>
      <c r="L985" s="190"/>
      <c r="O985" s="103"/>
    </row>
    <row r="986">
      <c r="E986" s="190"/>
      <c r="H986" s="198"/>
      <c r="L986" s="190"/>
      <c r="O986" s="103"/>
    </row>
    <row r="987">
      <c r="E987" s="190"/>
      <c r="H987" s="198"/>
      <c r="L987" s="190"/>
      <c r="O987" s="103"/>
    </row>
    <row r="988">
      <c r="E988" s="190"/>
      <c r="H988" s="198"/>
      <c r="L988" s="190"/>
      <c r="O988" s="103"/>
    </row>
    <row r="989">
      <c r="E989" s="190"/>
      <c r="H989" s="198"/>
      <c r="L989" s="190"/>
      <c r="O989" s="103"/>
    </row>
    <row r="990">
      <c r="E990" s="190"/>
      <c r="H990" s="198"/>
      <c r="L990" s="190"/>
      <c r="O990" s="103"/>
    </row>
    <row r="991">
      <c r="E991" s="190"/>
      <c r="H991" s="198"/>
      <c r="L991" s="190"/>
      <c r="O991" s="103"/>
    </row>
    <row r="992">
      <c r="E992" s="190"/>
      <c r="H992" s="198"/>
      <c r="L992" s="190"/>
      <c r="O992" s="103"/>
    </row>
    <row r="993">
      <c r="E993" s="190"/>
      <c r="H993" s="198"/>
      <c r="L993" s="190"/>
      <c r="O993" s="103"/>
    </row>
    <row r="994">
      <c r="E994" s="190"/>
      <c r="H994" s="198"/>
      <c r="L994" s="190"/>
      <c r="O994" s="103"/>
    </row>
    <row r="995">
      <c r="E995" s="190"/>
      <c r="H995" s="198"/>
      <c r="L995" s="190"/>
      <c r="O995" s="103"/>
    </row>
    <row r="996">
      <c r="E996" s="190"/>
      <c r="H996" s="198"/>
      <c r="L996" s="190"/>
      <c r="O996" s="103"/>
    </row>
    <row r="997">
      <c r="E997" s="190"/>
      <c r="H997" s="198"/>
      <c r="L997" s="190"/>
      <c r="O997" s="103"/>
    </row>
    <row r="998">
      <c r="E998" s="190"/>
      <c r="H998" s="198"/>
      <c r="L998" s="190"/>
      <c r="O998" s="103"/>
    </row>
    <row r="999">
      <c r="E999" s="190"/>
      <c r="H999" s="198"/>
      <c r="L999" s="190"/>
      <c r="O999" s="103"/>
    </row>
    <row r="1000">
      <c r="E1000" s="190"/>
      <c r="H1000" s="198"/>
      <c r="L1000" s="190"/>
      <c r="O1000" s="103"/>
    </row>
  </sheetData>
  <mergeCells count="3">
    <mergeCell ref="B1:H1"/>
    <mergeCell ref="I1:O1"/>
    <mergeCell ref="P1:V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2" max="2" width="22.38"/>
    <col customWidth="1" min="67" max="67" width="22.0"/>
    <col customWidth="1" min="71" max="71" width="19.0"/>
    <col customWidth="1" min="72" max="72" width="15.38"/>
    <col customWidth="1" min="73" max="73" width="10.75"/>
    <col customWidth="1" min="74" max="74" width="12.63"/>
    <col customWidth="1" min="75" max="75" width="15.63"/>
    <col customWidth="1" min="76" max="76" width="10.13"/>
    <col customWidth="1" min="77" max="77" width="9.88"/>
    <col customWidth="1" min="78" max="78" width="12.5"/>
    <col customWidth="1" min="79" max="79" width="12.13"/>
    <col customWidth="1" min="80" max="80" width="12.75"/>
    <col customWidth="1" min="81" max="81" width="12.5"/>
    <col customWidth="1" min="82" max="82" width="11.63"/>
    <col customWidth="1" min="83" max="85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6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>
      <c r="A2" s="8" t="s">
        <v>1</v>
      </c>
      <c r="B2" s="9"/>
      <c r="C2" s="9"/>
      <c r="D2" s="9"/>
      <c r="E2" s="9"/>
      <c r="F2" s="9"/>
      <c r="G2" s="9"/>
      <c r="H2" s="9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4"/>
      <c r="AG2" s="5"/>
      <c r="AH2" s="5"/>
      <c r="AI2" s="5"/>
      <c r="AJ2" s="5"/>
      <c r="AK2" s="4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>
      <c r="A3" s="16" t="s">
        <v>2</v>
      </c>
      <c r="B3" s="17" t="s">
        <v>3</v>
      </c>
      <c r="C3" s="18">
        <v>45505.0</v>
      </c>
      <c r="I3" s="203"/>
      <c r="J3" s="204">
        <v>45536.0</v>
      </c>
      <c r="K3" s="22"/>
      <c r="L3" s="22"/>
      <c r="M3" s="22"/>
      <c r="N3" s="22"/>
      <c r="O3" s="22"/>
      <c r="P3" s="23"/>
      <c r="Q3" s="205" t="s">
        <v>65</v>
      </c>
      <c r="R3" s="12"/>
      <c r="S3" s="12"/>
      <c r="T3" s="12"/>
      <c r="U3" s="12"/>
      <c r="V3" s="12"/>
      <c r="W3" s="12"/>
      <c r="X3" s="205" t="s">
        <v>66</v>
      </c>
      <c r="Y3" s="12"/>
      <c r="Z3" s="12"/>
      <c r="AA3" s="12"/>
      <c r="AB3" s="12"/>
      <c r="AC3" s="12"/>
      <c r="AD3" s="13"/>
      <c r="AE3" s="205" t="s">
        <v>67</v>
      </c>
      <c r="AF3" s="12"/>
      <c r="AG3" s="12"/>
      <c r="AH3" s="12"/>
      <c r="AI3" s="12"/>
      <c r="AJ3" s="12"/>
      <c r="AK3" s="13"/>
      <c r="AL3" s="206">
        <v>45658.0</v>
      </c>
      <c r="AM3" s="12"/>
      <c r="AN3" s="12"/>
      <c r="AO3" s="12"/>
      <c r="AP3" s="12"/>
      <c r="AQ3" s="12"/>
      <c r="AR3" s="13"/>
      <c r="AS3" s="76"/>
      <c r="AT3" s="25"/>
      <c r="AU3" s="25"/>
      <c r="AV3" s="26"/>
      <c r="AW3" s="13"/>
      <c r="AX3" s="25"/>
      <c r="AY3" s="25"/>
      <c r="AZ3" s="26"/>
      <c r="BA3" s="13"/>
      <c r="BB3" s="25"/>
      <c r="BC3" s="25"/>
      <c r="BD3" s="26"/>
      <c r="BE3" s="13"/>
      <c r="BF3" s="25"/>
      <c r="BG3" s="207"/>
      <c r="BH3" s="208"/>
      <c r="BI3" s="22"/>
      <c r="BJ3" s="22"/>
      <c r="BK3" s="23"/>
      <c r="BL3" s="209"/>
      <c r="BM3" s="22"/>
      <c r="BN3" s="22"/>
      <c r="BO3" s="23"/>
      <c r="BP3" s="210"/>
      <c r="BQ3" s="22"/>
      <c r="BR3" s="22"/>
      <c r="BS3" s="23"/>
      <c r="BT3" s="209"/>
      <c r="BU3" s="22"/>
      <c r="BV3" s="22"/>
      <c r="BW3" s="23"/>
      <c r="BX3" s="209"/>
      <c r="BY3" s="22"/>
      <c r="BZ3" s="22"/>
      <c r="CA3" s="23"/>
      <c r="CB3" s="209"/>
      <c r="CC3" s="22"/>
      <c r="CD3" s="22"/>
      <c r="CE3" s="23"/>
      <c r="CF3" s="96"/>
    </row>
    <row r="4">
      <c r="A4" s="37"/>
      <c r="B4" s="25"/>
      <c r="C4" s="38" t="s">
        <v>5</v>
      </c>
      <c r="D4" s="38" t="s">
        <v>6</v>
      </c>
      <c r="E4" s="38" t="s">
        <v>7</v>
      </c>
      <c r="F4" s="41" t="s">
        <v>13</v>
      </c>
      <c r="G4" s="41" t="s">
        <v>9</v>
      </c>
      <c r="H4" s="127" t="s">
        <v>10</v>
      </c>
      <c r="I4" s="127" t="s">
        <v>11</v>
      </c>
      <c r="J4" s="38" t="s">
        <v>5</v>
      </c>
      <c r="K4" s="38" t="s">
        <v>6</v>
      </c>
      <c r="L4" s="38" t="s">
        <v>7</v>
      </c>
      <c r="M4" s="41" t="s">
        <v>13</v>
      </c>
      <c r="N4" s="41" t="s">
        <v>9</v>
      </c>
      <c r="O4" s="127" t="s">
        <v>10</v>
      </c>
      <c r="P4" s="127" t="s">
        <v>11</v>
      </c>
      <c r="Q4" s="38" t="s">
        <v>5</v>
      </c>
      <c r="R4" s="38" t="s">
        <v>6</v>
      </c>
      <c r="S4" s="38" t="s">
        <v>7</v>
      </c>
      <c r="T4" s="41" t="s">
        <v>13</v>
      </c>
      <c r="U4" s="41" t="s">
        <v>9</v>
      </c>
      <c r="V4" s="127" t="s">
        <v>10</v>
      </c>
      <c r="W4" s="127" t="s">
        <v>11</v>
      </c>
      <c r="X4" s="38" t="s">
        <v>5</v>
      </c>
      <c r="Y4" s="38" t="s">
        <v>6</v>
      </c>
      <c r="Z4" s="38" t="s">
        <v>7</v>
      </c>
      <c r="AA4" s="41" t="s">
        <v>13</v>
      </c>
      <c r="AB4" s="41" t="s">
        <v>9</v>
      </c>
      <c r="AC4" s="127" t="s">
        <v>10</v>
      </c>
      <c r="AD4" s="127" t="s">
        <v>11</v>
      </c>
      <c r="AE4" s="211" t="s">
        <v>68</v>
      </c>
      <c r="AF4" s="212" t="s">
        <v>6</v>
      </c>
      <c r="AG4" s="38" t="s">
        <v>7</v>
      </c>
      <c r="AH4" s="41" t="s">
        <v>13</v>
      </c>
      <c r="AI4" s="41" t="s">
        <v>9</v>
      </c>
      <c r="AJ4" s="127" t="s">
        <v>10</v>
      </c>
      <c r="AK4" s="127" t="s">
        <v>11</v>
      </c>
      <c r="AL4" s="59" t="s">
        <v>69</v>
      </c>
      <c r="AM4" s="213" t="s">
        <v>70</v>
      </c>
      <c r="AN4" s="50" t="s">
        <v>7</v>
      </c>
      <c r="AO4" s="41" t="s">
        <v>13</v>
      </c>
      <c r="AP4" s="41" t="s">
        <v>9</v>
      </c>
      <c r="AQ4" s="127" t="s">
        <v>10</v>
      </c>
      <c r="AR4" s="127" t="s">
        <v>11</v>
      </c>
      <c r="AS4" s="48"/>
      <c r="AT4" s="44"/>
      <c r="AU4" s="44"/>
      <c r="AV4" s="47"/>
      <c r="AW4" s="48"/>
      <c r="AX4" s="44"/>
      <c r="AY4" s="44"/>
      <c r="AZ4" s="47"/>
      <c r="BA4" s="48"/>
      <c r="BB4" s="44"/>
      <c r="BC4" s="44"/>
      <c r="BD4" s="47"/>
      <c r="BE4" s="48"/>
      <c r="BF4" s="44"/>
      <c r="BG4" s="44"/>
      <c r="BH4" s="207"/>
      <c r="BI4" s="214"/>
      <c r="BJ4" s="136"/>
      <c r="BK4" s="136"/>
      <c r="BL4" s="207"/>
      <c r="BM4" s="214"/>
      <c r="BN4" s="136"/>
      <c r="BO4" s="136"/>
      <c r="BP4" s="207"/>
      <c r="BQ4" s="214"/>
      <c r="BR4" s="136"/>
      <c r="BS4" s="136"/>
      <c r="BT4" s="207"/>
      <c r="BU4" s="214"/>
      <c r="BV4" s="136"/>
      <c r="BW4" s="136"/>
      <c r="BX4" s="207"/>
      <c r="BY4" s="214"/>
      <c r="BZ4" s="136"/>
      <c r="CA4" s="136"/>
      <c r="CB4" s="207"/>
      <c r="CC4" s="214"/>
      <c r="CD4" s="136"/>
      <c r="CE4" s="215"/>
      <c r="CF4" s="134"/>
      <c r="CG4" s="135"/>
    </row>
    <row r="5">
      <c r="A5" s="216"/>
      <c r="B5" s="217" t="s">
        <v>16</v>
      </c>
      <c r="C5" s="218">
        <v>6.0</v>
      </c>
      <c r="D5" s="218">
        <v>1.0</v>
      </c>
      <c r="E5" s="218">
        <v>4.0</v>
      </c>
      <c r="F5" s="219">
        <f t="shared" ref="F5:F41" si="1">C5+D5</f>
        <v>7</v>
      </c>
      <c r="G5" s="219">
        <f t="shared" ref="G5:G41" si="2">E5</f>
        <v>4</v>
      </c>
      <c r="H5" s="219">
        <f t="shared" ref="H5:H41" si="3">F5/7*100</f>
        <v>100</v>
      </c>
      <c r="I5" s="219">
        <f t="shared" ref="I5:I41" si="4">G5/4*100</f>
        <v>100</v>
      </c>
      <c r="J5" s="218">
        <v>7.0</v>
      </c>
      <c r="K5" s="218">
        <v>4.0</v>
      </c>
      <c r="L5" s="218">
        <v>16.0</v>
      </c>
      <c r="M5" s="219">
        <f t="shared" ref="M5:M41" si="5">F5+J5+K5</f>
        <v>18</v>
      </c>
      <c r="N5" s="219">
        <f t="shared" ref="N5:N41" si="6">G5+L5</f>
        <v>20</v>
      </c>
      <c r="O5" s="219">
        <f t="shared" ref="O5:O41" si="7">M5/18*100</f>
        <v>100</v>
      </c>
      <c r="P5" s="219">
        <f t="shared" ref="P5:P41" si="8">N5/20*100</f>
        <v>100</v>
      </c>
      <c r="Q5" s="218">
        <v>8.0</v>
      </c>
      <c r="R5" s="218">
        <v>4.0</v>
      </c>
      <c r="S5" s="218">
        <v>17.0</v>
      </c>
      <c r="T5" s="218">
        <f t="shared" ref="T5:T41" si="9">M5+Q5+R5</f>
        <v>30</v>
      </c>
      <c r="U5" s="218">
        <f t="shared" ref="U5:U41" si="10">N5+S5</f>
        <v>37</v>
      </c>
      <c r="V5" s="196">
        <f t="shared" ref="V5:V41" si="11">T5/30*100</f>
        <v>100</v>
      </c>
      <c r="W5" s="219">
        <f t="shared" ref="W5:W41" si="12">U5/37*100</f>
        <v>100</v>
      </c>
      <c r="X5" s="218">
        <v>6.0</v>
      </c>
      <c r="Y5" s="218">
        <v>2.0</v>
      </c>
      <c r="Z5" s="218">
        <v>16.0</v>
      </c>
      <c r="AA5" s="220">
        <f t="shared" ref="AA5:AA41" si="13">T5+X5+Y5</f>
        <v>38</v>
      </c>
      <c r="AB5" s="220">
        <f t="shared" ref="AB5:AB41" si="14">U5+Z5</f>
        <v>53</v>
      </c>
      <c r="AC5" s="220">
        <f t="shared" ref="AC5:AC41" si="15">AA5/38*100</f>
        <v>100</v>
      </c>
      <c r="AD5" s="220">
        <f t="shared" ref="AD5:AD41" si="16">AB5/53*100</f>
        <v>100</v>
      </c>
      <c r="AE5" s="221">
        <v>8.0</v>
      </c>
      <c r="AF5" s="222">
        <v>3.0</v>
      </c>
      <c r="AG5" s="221">
        <v>16.0</v>
      </c>
      <c r="AH5" s="220">
        <f t="shared" ref="AH5:AH41" si="17">AA5+AE5+AF5</f>
        <v>49</v>
      </c>
      <c r="AI5" s="220">
        <f t="shared" ref="AI5:AI41" si="18">AB5+AG5</f>
        <v>69</v>
      </c>
      <c r="AJ5" s="220">
        <f t="shared" ref="AJ5:AJ41" si="19">AH5/49*100</f>
        <v>100</v>
      </c>
      <c r="AK5" s="223">
        <f t="shared" ref="AK5:AK41" si="20">AI5/69*100</f>
        <v>100</v>
      </c>
      <c r="AL5" s="224">
        <v>6.0</v>
      </c>
      <c r="AM5" s="225">
        <v>4.0</v>
      </c>
      <c r="AN5" s="224">
        <v>14.0</v>
      </c>
      <c r="AO5" s="220">
        <f t="shared" ref="AO5:AO41" si="21">AH5+AL5+AM5</f>
        <v>59</v>
      </c>
      <c r="AP5" s="220">
        <f t="shared" ref="AP5:AP41" si="22">AI5+AN5</f>
        <v>83</v>
      </c>
      <c r="AQ5" s="220">
        <f t="shared" ref="AQ5:AQ41" si="23">AO5/59*100</f>
        <v>100</v>
      </c>
      <c r="AR5" s="223">
        <f t="shared" ref="AR5:AR41" si="24">AP5/83*100</f>
        <v>100</v>
      </c>
      <c r="AS5" s="226"/>
      <c r="AT5" s="227"/>
      <c r="AU5" s="228"/>
      <c r="AV5" s="226"/>
      <c r="AW5" s="226"/>
      <c r="AX5" s="227"/>
      <c r="AY5" s="228"/>
      <c r="AZ5" s="229"/>
      <c r="BA5" s="229"/>
      <c r="BB5" s="230"/>
      <c r="BC5" s="230"/>
      <c r="BD5" s="229"/>
      <c r="BE5" s="229"/>
      <c r="BF5" s="227"/>
      <c r="BG5" s="228"/>
      <c r="BH5" s="32"/>
      <c r="BI5" s="32"/>
      <c r="BJ5" s="227"/>
      <c r="BK5" s="228"/>
      <c r="BL5" s="32"/>
      <c r="BM5" s="32"/>
      <c r="BN5" s="31"/>
      <c r="BO5" s="31"/>
      <c r="BP5" s="32"/>
      <c r="BQ5" s="32"/>
      <c r="BR5" s="31"/>
      <c r="BS5" s="31"/>
      <c r="BT5" s="32"/>
      <c r="BU5" s="32"/>
      <c r="BV5" s="31"/>
      <c r="BW5" s="31"/>
      <c r="BX5" s="32"/>
      <c r="BY5" s="32"/>
      <c r="BZ5" s="31"/>
      <c r="CA5" s="32"/>
      <c r="CB5" s="32"/>
      <c r="CC5" s="32"/>
      <c r="CD5" s="31"/>
      <c r="CE5" s="31"/>
      <c r="CF5" s="4"/>
      <c r="CG5" s="4"/>
    </row>
    <row r="6">
      <c r="A6" s="231">
        <v>1.0</v>
      </c>
      <c r="B6" s="232" t="s">
        <v>17</v>
      </c>
      <c r="C6" s="233">
        <v>6.0</v>
      </c>
      <c r="D6" s="233">
        <v>1.0</v>
      </c>
      <c r="E6" s="233">
        <v>4.0</v>
      </c>
      <c r="F6" s="219">
        <f t="shared" si="1"/>
        <v>7</v>
      </c>
      <c r="G6" s="219">
        <f t="shared" si="2"/>
        <v>4</v>
      </c>
      <c r="H6" s="219">
        <f t="shared" si="3"/>
        <v>100</v>
      </c>
      <c r="I6" s="219">
        <f t="shared" si="4"/>
        <v>100</v>
      </c>
      <c r="J6" s="97">
        <v>6.0</v>
      </c>
      <c r="K6" s="98">
        <v>4.0</v>
      </c>
      <c r="L6" s="233">
        <v>12.0</v>
      </c>
      <c r="M6" s="219">
        <f t="shared" si="5"/>
        <v>17</v>
      </c>
      <c r="N6" s="219">
        <f t="shared" si="6"/>
        <v>16</v>
      </c>
      <c r="O6" s="219">
        <f t="shared" si="7"/>
        <v>94.44444444</v>
      </c>
      <c r="P6" s="219">
        <f t="shared" si="8"/>
        <v>80</v>
      </c>
      <c r="Q6" s="233">
        <v>7.0</v>
      </c>
      <c r="R6" s="234">
        <v>4.0</v>
      </c>
      <c r="S6" s="98">
        <v>14.0</v>
      </c>
      <c r="T6" s="218">
        <f t="shared" si="9"/>
        <v>28</v>
      </c>
      <c r="U6" s="218">
        <f t="shared" si="10"/>
        <v>30</v>
      </c>
      <c r="V6" s="196">
        <f t="shared" si="11"/>
        <v>93.33333333</v>
      </c>
      <c r="W6" s="219">
        <f t="shared" si="12"/>
        <v>81.08108108</v>
      </c>
      <c r="X6" s="235">
        <v>6.0</v>
      </c>
      <c r="Y6" s="98">
        <v>2.0</v>
      </c>
      <c r="Z6" s="98">
        <v>14.0</v>
      </c>
      <c r="AA6" s="220">
        <f t="shared" si="13"/>
        <v>36</v>
      </c>
      <c r="AB6" s="220">
        <f t="shared" si="14"/>
        <v>44</v>
      </c>
      <c r="AC6" s="220">
        <f t="shared" si="15"/>
        <v>94.73684211</v>
      </c>
      <c r="AD6" s="220">
        <f t="shared" si="16"/>
        <v>83.01886792</v>
      </c>
      <c r="AE6" s="70">
        <v>8.0</v>
      </c>
      <c r="AF6" s="236">
        <v>2.0</v>
      </c>
      <c r="AG6" s="70">
        <v>16.0</v>
      </c>
      <c r="AH6" s="220">
        <f t="shared" si="17"/>
        <v>46</v>
      </c>
      <c r="AI6" s="220">
        <f t="shared" si="18"/>
        <v>60</v>
      </c>
      <c r="AJ6" s="220">
        <f t="shared" si="19"/>
        <v>93.87755102</v>
      </c>
      <c r="AK6" s="223">
        <f t="shared" si="20"/>
        <v>86.95652174</v>
      </c>
      <c r="AL6" s="235">
        <v>4.0</v>
      </c>
      <c r="AM6" s="237">
        <v>3.0</v>
      </c>
      <c r="AN6" s="238">
        <v>14.0</v>
      </c>
      <c r="AO6" s="220">
        <f t="shared" si="21"/>
        <v>53</v>
      </c>
      <c r="AP6" s="220">
        <f t="shared" si="22"/>
        <v>74</v>
      </c>
      <c r="AQ6" s="220">
        <f t="shared" si="23"/>
        <v>89.83050847</v>
      </c>
      <c r="AR6" s="223">
        <f t="shared" si="24"/>
        <v>89.15662651</v>
      </c>
      <c r="AS6" s="76"/>
      <c r="AT6" s="239"/>
      <c r="AU6" s="240"/>
      <c r="AV6" s="76"/>
      <c r="AW6" s="76"/>
      <c r="AX6" s="239"/>
      <c r="AY6" s="240"/>
      <c r="AZ6" s="241"/>
      <c r="BA6" s="241"/>
      <c r="BB6" s="25"/>
      <c r="BC6" s="25"/>
      <c r="BD6" s="241"/>
      <c r="BE6" s="241"/>
      <c r="BF6" s="242"/>
      <c r="BG6" s="240"/>
      <c r="BH6" s="243"/>
      <c r="BI6" s="243"/>
      <c r="BJ6" s="239"/>
      <c r="BK6" s="244"/>
      <c r="BL6" s="243"/>
      <c r="BM6" s="243"/>
      <c r="BN6" s="31"/>
      <c r="BO6" s="31"/>
      <c r="BP6" s="243"/>
      <c r="BQ6" s="243"/>
      <c r="BR6" s="31"/>
      <c r="BS6" s="31"/>
      <c r="BT6" s="32"/>
      <c r="BU6" s="32"/>
      <c r="BV6" s="31"/>
      <c r="BW6" s="31"/>
      <c r="BX6" s="32"/>
      <c r="BY6" s="32"/>
      <c r="BZ6" s="31"/>
      <c r="CA6" s="32"/>
      <c r="CB6" s="32"/>
      <c r="CC6" s="32"/>
      <c r="CD6" s="31"/>
      <c r="CE6" s="31"/>
      <c r="CF6" s="4"/>
      <c r="CG6" s="4"/>
    </row>
    <row r="7">
      <c r="A7" s="231">
        <v>2.0</v>
      </c>
      <c r="B7" s="232" t="s">
        <v>18</v>
      </c>
      <c r="C7" s="233">
        <v>5.0</v>
      </c>
      <c r="D7" s="233">
        <v>0.0</v>
      </c>
      <c r="E7" s="233">
        <v>0.0</v>
      </c>
      <c r="F7" s="219">
        <f t="shared" si="1"/>
        <v>5</v>
      </c>
      <c r="G7" s="219">
        <f t="shared" si="2"/>
        <v>0</v>
      </c>
      <c r="H7" s="219">
        <f t="shared" si="3"/>
        <v>71.42857143</v>
      </c>
      <c r="I7" s="219">
        <f t="shared" si="4"/>
        <v>0</v>
      </c>
      <c r="J7" s="98">
        <v>7.0</v>
      </c>
      <c r="K7" s="98">
        <v>2.0</v>
      </c>
      <c r="L7" s="233">
        <v>16.0</v>
      </c>
      <c r="M7" s="219">
        <f t="shared" si="5"/>
        <v>14</v>
      </c>
      <c r="N7" s="219">
        <f t="shared" si="6"/>
        <v>16</v>
      </c>
      <c r="O7" s="219">
        <f t="shared" si="7"/>
        <v>77.77777778</v>
      </c>
      <c r="P7" s="219">
        <f t="shared" si="8"/>
        <v>80</v>
      </c>
      <c r="Q7" s="233">
        <v>7.0</v>
      </c>
      <c r="R7" s="234">
        <v>3.0</v>
      </c>
      <c r="S7" s="98">
        <v>12.0</v>
      </c>
      <c r="T7" s="218">
        <f t="shared" si="9"/>
        <v>24</v>
      </c>
      <c r="U7" s="218">
        <f t="shared" si="10"/>
        <v>28</v>
      </c>
      <c r="V7" s="196">
        <f t="shared" si="11"/>
        <v>80</v>
      </c>
      <c r="W7" s="219">
        <f t="shared" si="12"/>
        <v>75.67567568</v>
      </c>
      <c r="X7" s="235">
        <v>6.0</v>
      </c>
      <c r="Y7" s="98">
        <v>1.0</v>
      </c>
      <c r="Z7" s="98">
        <v>14.0</v>
      </c>
      <c r="AA7" s="220">
        <f t="shared" si="13"/>
        <v>31</v>
      </c>
      <c r="AB7" s="220">
        <f t="shared" si="14"/>
        <v>42</v>
      </c>
      <c r="AC7" s="220">
        <f t="shared" si="15"/>
        <v>81.57894737</v>
      </c>
      <c r="AD7" s="220">
        <f t="shared" si="16"/>
        <v>79.24528302</v>
      </c>
      <c r="AE7" s="70">
        <v>7.0</v>
      </c>
      <c r="AF7" s="236">
        <v>3.0</v>
      </c>
      <c r="AG7" s="70">
        <v>12.0</v>
      </c>
      <c r="AH7" s="220">
        <f t="shared" si="17"/>
        <v>41</v>
      </c>
      <c r="AI7" s="220">
        <f t="shared" si="18"/>
        <v>54</v>
      </c>
      <c r="AJ7" s="220">
        <f t="shared" si="19"/>
        <v>83.67346939</v>
      </c>
      <c r="AK7" s="223">
        <f t="shared" si="20"/>
        <v>78.26086957</v>
      </c>
      <c r="AL7" s="235">
        <v>6.0</v>
      </c>
      <c r="AM7" s="237">
        <v>3.0</v>
      </c>
      <c r="AN7" s="238">
        <v>14.0</v>
      </c>
      <c r="AO7" s="220">
        <f t="shared" si="21"/>
        <v>50</v>
      </c>
      <c r="AP7" s="220">
        <f t="shared" si="22"/>
        <v>68</v>
      </c>
      <c r="AQ7" s="220">
        <f t="shared" si="23"/>
        <v>84.74576271</v>
      </c>
      <c r="AR7" s="223">
        <f t="shared" si="24"/>
        <v>81.92771084</v>
      </c>
      <c r="AS7" s="76"/>
      <c r="AT7" s="239"/>
      <c r="AU7" s="240"/>
      <c r="AV7" s="76"/>
      <c r="AW7" s="76"/>
      <c r="AX7" s="239"/>
      <c r="AY7" s="240"/>
      <c r="AZ7" s="241"/>
      <c r="BA7" s="241"/>
      <c r="BB7" s="25"/>
      <c r="BC7" s="25"/>
      <c r="BD7" s="241"/>
      <c r="BE7" s="241"/>
      <c r="BF7" s="242"/>
      <c r="BG7" s="240"/>
      <c r="BH7" s="243"/>
      <c r="BI7" s="243"/>
      <c r="BJ7" s="239"/>
      <c r="BK7" s="244"/>
      <c r="BL7" s="243"/>
      <c r="BM7" s="243"/>
      <c r="BN7" s="31"/>
      <c r="BO7" s="31"/>
      <c r="BP7" s="243"/>
      <c r="BQ7" s="243"/>
      <c r="BR7" s="31"/>
      <c r="BS7" s="31"/>
      <c r="BT7" s="32"/>
      <c r="BU7" s="32"/>
      <c r="BV7" s="31"/>
      <c r="BW7" s="31"/>
      <c r="BX7" s="32"/>
      <c r="BY7" s="32"/>
      <c r="BZ7" s="31"/>
      <c r="CA7" s="32"/>
      <c r="CB7" s="32"/>
      <c r="CC7" s="32"/>
      <c r="CD7" s="31"/>
      <c r="CE7" s="31"/>
      <c r="CF7" s="4"/>
      <c r="CG7" s="4"/>
    </row>
    <row r="8">
      <c r="A8" s="231">
        <v>3.0</v>
      </c>
      <c r="B8" s="232" t="s">
        <v>19</v>
      </c>
      <c r="C8" s="233">
        <v>6.0</v>
      </c>
      <c r="D8" s="233">
        <v>1.0</v>
      </c>
      <c r="E8" s="233">
        <v>4.0</v>
      </c>
      <c r="F8" s="219">
        <f t="shared" si="1"/>
        <v>7</v>
      </c>
      <c r="G8" s="219">
        <f t="shared" si="2"/>
        <v>4</v>
      </c>
      <c r="H8" s="219">
        <f t="shared" si="3"/>
        <v>100</v>
      </c>
      <c r="I8" s="219">
        <f t="shared" si="4"/>
        <v>100</v>
      </c>
      <c r="J8" s="98">
        <v>7.0</v>
      </c>
      <c r="K8" s="98">
        <v>4.0</v>
      </c>
      <c r="L8" s="233">
        <v>14.0</v>
      </c>
      <c r="M8" s="219">
        <f t="shared" si="5"/>
        <v>18</v>
      </c>
      <c r="N8" s="219">
        <f t="shared" si="6"/>
        <v>18</v>
      </c>
      <c r="O8" s="219">
        <f t="shared" si="7"/>
        <v>100</v>
      </c>
      <c r="P8" s="219">
        <f t="shared" si="8"/>
        <v>90</v>
      </c>
      <c r="Q8" s="233">
        <v>7.0</v>
      </c>
      <c r="R8" s="234">
        <v>3.0</v>
      </c>
      <c r="S8" s="98">
        <v>12.0</v>
      </c>
      <c r="T8" s="218">
        <f t="shared" si="9"/>
        <v>28</v>
      </c>
      <c r="U8" s="218">
        <f t="shared" si="10"/>
        <v>30</v>
      </c>
      <c r="V8" s="196">
        <f t="shared" si="11"/>
        <v>93.33333333</v>
      </c>
      <c r="W8" s="219">
        <f t="shared" si="12"/>
        <v>81.08108108</v>
      </c>
      <c r="X8" s="235">
        <v>6.0</v>
      </c>
      <c r="Y8" s="195">
        <v>1.0</v>
      </c>
      <c r="Z8" s="98">
        <v>14.0</v>
      </c>
      <c r="AA8" s="220">
        <f t="shared" si="13"/>
        <v>35</v>
      </c>
      <c r="AB8" s="220">
        <f t="shared" si="14"/>
        <v>44</v>
      </c>
      <c r="AC8" s="220">
        <f t="shared" si="15"/>
        <v>92.10526316</v>
      </c>
      <c r="AD8" s="220">
        <f t="shared" si="16"/>
        <v>83.01886792</v>
      </c>
      <c r="AE8" s="70">
        <v>7.0</v>
      </c>
      <c r="AF8" s="236">
        <v>3.0</v>
      </c>
      <c r="AG8" s="70">
        <v>14.0</v>
      </c>
      <c r="AH8" s="220">
        <f t="shared" si="17"/>
        <v>45</v>
      </c>
      <c r="AI8" s="220">
        <f t="shared" si="18"/>
        <v>58</v>
      </c>
      <c r="AJ8" s="220">
        <f t="shared" si="19"/>
        <v>91.83673469</v>
      </c>
      <c r="AK8" s="223">
        <f t="shared" si="20"/>
        <v>84.05797101</v>
      </c>
      <c r="AL8" s="235">
        <v>4.0</v>
      </c>
      <c r="AM8" s="237">
        <v>3.0</v>
      </c>
      <c r="AN8" s="238">
        <v>12.0</v>
      </c>
      <c r="AO8" s="220">
        <f t="shared" si="21"/>
        <v>52</v>
      </c>
      <c r="AP8" s="220">
        <f t="shared" si="22"/>
        <v>70</v>
      </c>
      <c r="AQ8" s="220">
        <f t="shared" si="23"/>
        <v>88.13559322</v>
      </c>
      <c r="AR8" s="223">
        <f t="shared" si="24"/>
        <v>84.3373494</v>
      </c>
      <c r="AS8" s="76"/>
      <c r="AT8" s="239"/>
      <c r="AU8" s="240"/>
      <c r="AV8" s="76"/>
      <c r="AW8" s="76"/>
      <c r="AX8" s="239"/>
      <c r="AY8" s="240"/>
      <c r="AZ8" s="241"/>
      <c r="BA8" s="241"/>
      <c r="BB8" s="25"/>
      <c r="BC8" s="25"/>
      <c r="BD8" s="241"/>
      <c r="BE8" s="241"/>
      <c r="BF8" s="242"/>
      <c r="BG8" s="240"/>
      <c r="BH8" s="243"/>
      <c r="BI8" s="243"/>
      <c r="BJ8" s="239"/>
      <c r="BK8" s="244"/>
      <c r="BL8" s="243"/>
      <c r="BM8" s="243"/>
      <c r="BN8" s="31"/>
      <c r="BO8" s="31"/>
      <c r="BP8" s="243"/>
      <c r="BQ8" s="243"/>
      <c r="BR8" s="31"/>
      <c r="BS8" s="31"/>
      <c r="BT8" s="32"/>
      <c r="BU8" s="32"/>
      <c r="BV8" s="31"/>
      <c r="BW8" s="31"/>
      <c r="BX8" s="32"/>
      <c r="BY8" s="32"/>
      <c r="BZ8" s="31"/>
      <c r="CA8" s="32"/>
      <c r="CB8" s="32"/>
      <c r="CC8" s="32"/>
      <c r="CD8" s="31"/>
      <c r="CE8" s="31"/>
      <c r="CF8" s="4"/>
      <c r="CG8" s="4"/>
    </row>
    <row r="9">
      <c r="A9" s="231">
        <v>4.0</v>
      </c>
      <c r="B9" s="232" t="s">
        <v>20</v>
      </c>
      <c r="C9" s="233">
        <v>6.0</v>
      </c>
      <c r="D9" s="233">
        <v>1.0</v>
      </c>
      <c r="E9" s="233">
        <v>2.0</v>
      </c>
      <c r="F9" s="219">
        <f t="shared" si="1"/>
        <v>7</v>
      </c>
      <c r="G9" s="219">
        <f t="shared" si="2"/>
        <v>2</v>
      </c>
      <c r="H9" s="219">
        <f t="shared" si="3"/>
        <v>100</v>
      </c>
      <c r="I9" s="219">
        <f t="shared" si="4"/>
        <v>50</v>
      </c>
      <c r="J9" s="98">
        <v>4.0</v>
      </c>
      <c r="K9" s="98">
        <v>4.0</v>
      </c>
      <c r="L9" s="233">
        <v>8.0</v>
      </c>
      <c r="M9" s="219">
        <f t="shared" si="5"/>
        <v>15</v>
      </c>
      <c r="N9" s="219">
        <f t="shared" si="6"/>
        <v>10</v>
      </c>
      <c r="O9" s="219">
        <f t="shared" si="7"/>
        <v>83.33333333</v>
      </c>
      <c r="P9" s="219">
        <f t="shared" si="8"/>
        <v>50</v>
      </c>
      <c r="Q9" s="233">
        <v>5.0</v>
      </c>
      <c r="R9" s="234">
        <v>3.0</v>
      </c>
      <c r="S9" s="98">
        <v>9.0</v>
      </c>
      <c r="T9" s="218">
        <f t="shared" si="9"/>
        <v>23</v>
      </c>
      <c r="U9" s="218">
        <f t="shared" si="10"/>
        <v>19</v>
      </c>
      <c r="V9" s="196">
        <f t="shared" si="11"/>
        <v>76.66666667</v>
      </c>
      <c r="W9" s="219">
        <f t="shared" si="12"/>
        <v>51.35135135</v>
      </c>
      <c r="X9" s="235">
        <v>5.0</v>
      </c>
      <c r="Y9" s="98">
        <v>2.0</v>
      </c>
      <c r="Z9" s="98">
        <v>8.0</v>
      </c>
      <c r="AA9" s="220">
        <f t="shared" si="13"/>
        <v>30</v>
      </c>
      <c r="AB9" s="220">
        <f t="shared" si="14"/>
        <v>27</v>
      </c>
      <c r="AC9" s="220">
        <f t="shared" si="15"/>
        <v>78.94736842</v>
      </c>
      <c r="AD9" s="220">
        <f t="shared" si="16"/>
        <v>50.94339623</v>
      </c>
      <c r="AE9" s="70">
        <v>7.0</v>
      </c>
      <c r="AF9" s="236">
        <v>3.0</v>
      </c>
      <c r="AG9" s="70">
        <v>12.0</v>
      </c>
      <c r="AH9" s="220">
        <f t="shared" si="17"/>
        <v>40</v>
      </c>
      <c r="AI9" s="220">
        <f t="shared" si="18"/>
        <v>39</v>
      </c>
      <c r="AJ9" s="220">
        <f t="shared" si="19"/>
        <v>81.63265306</v>
      </c>
      <c r="AK9" s="223">
        <f t="shared" si="20"/>
        <v>56.52173913</v>
      </c>
      <c r="AL9" s="235">
        <v>5.0</v>
      </c>
      <c r="AM9" s="237">
        <v>3.0</v>
      </c>
      <c r="AN9" s="238">
        <v>14.0</v>
      </c>
      <c r="AO9" s="220">
        <f t="shared" si="21"/>
        <v>48</v>
      </c>
      <c r="AP9" s="220">
        <f t="shared" si="22"/>
        <v>53</v>
      </c>
      <c r="AQ9" s="220">
        <f t="shared" si="23"/>
        <v>81.3559322</v>
      </c>
      <c r="AR9" s="223">
        <f t="shared" si="24"/>
        <v>63.85542169</v>
      </c>
      <c r="AS9" s="76"/>
      <c r="AT9" s="239"/>
      <c r="AU9" s="240"/>
      <c r="AV9" s="76"/>
      <c r="AW9" s="76"/>
      <c r="AX9" s="239"/>
      <c r="AY9" s="240"/>
      <c r="AZ9" s="241"/>
      <c r="BA9" s="241"/>
      <c r="BB9" s="25"/>
      <c r="BC9" s="25"/>
      <c r="BD9" s="241"/>
      <c r="BE9" s="241"/>
      <c r="BF9" s="242"/>
      <c r="BG9" s="240"/>
      <c r="BH9" s="243"/>
      <c r="BI9" s="243"/>
      <c r="BJ9" s="239"/>
      <c r="BK9" s="244"/>
      <c r="BL9" s="243"/>
      <c r="BM9" s="243"/>
      <c r="BN9" s="31"/>
      <c r="BO9" s="31"/>
      <c r="BP9" s="243"/>
      <c r="BQ9" s="243"/>
      <c r="BR9" s="31"/>
      <c r="BS9" s="31"/>
      <c r="BT9" s="32"/>
      <c r="BU9" s="32"/>
      <c r="BV9" s="31"/>
      <c r="BW9" s="31"/>
      <c r="BX9" s="32"/>
      <c r="BY9" s="32"/>
      <c r="BZ9" s="31"/>
      <c r="CA9" s="32"/>
      <c r="CB9" s="32"/>
      <c r="CC9" s="32"/>
      <c r="CD9" s="31"/>
      <c r="CE9" s="31"/>
      <c r="CF9" s="4"/>
      <c r="CG9" s="4"/>
    </row>
    <row r="10">
      <c r="A10" s="231">
        <v>5.0</v>
      </c>
      <c r="B10" s="232" t="s">
        <v>21</v>
      </c>
      <c r="C10" s="233">
        <v>6.0</v>
      </c>
      <c r="D10" s="233">
        <v>1.0</v>
      </c>
      <c r="E10" s="233">
        <v>4.0</v>
      </c>
      <c r="F10" s="219">
        <f t="shared" si="1"/>
        <v>7</v>
      </c>
      <c r="G10" s="219">
        <f t="shared" si="2"/>
        <v>4</v>
      </c>
      <c r="H10" s="219">
        <f t="shared" si="3"/>
        <v>100</v>
      </c>
      <c r="I10" s="219">
        <f t="shared" si="4"/>
        <v>100</v>
      </c>
      <c r="J10" s="98">
        <v>7.0</v>
      </c>
      <c r="K10" s="98">
        <v>3.0</v>
      </c>
      <c r="L10" s="233">
        <v>14.0</v>
      </c>
      <c r="M10" s="219">
        <f t="shared" si="5"/>
        <v>17</v>
      </c>
      <c r="N10" s="219">
        <f t="shared" si="6"/>
        <v>18</v>
      </c>
      <c r="O10" s="219">
        <f t="shared" si="7"/>
        <v>94.44444444</v>
      </c>
      <c r="P10" s="219">
        <f t="shared" si="8"/>
        <v>90</v>
      </c>
      <c r="Q10" s="233">
        <v>7.0</v>
      </c>
      <c r="R10" s="234">
        <v>4.0</v>
      </c>
      <c r="S10" s="98">
        <v>12.0</v>
      </c>
      <c r="T10" s="218">
        <f t="shared" si="9"/>
        <v>28</v>
      </c>
      <c r="U10" s="218">
        <f t="shared" si="10"/>
        <v>30</v>
      </c>
      <c r="V10" s="196">
        <f t="shared" si="11"/>
        <v>93.33333333</v>
      </c>
      <c r="W10" s="219">
        <f t="shared" si="12"/>
        <v>81.08108108</v>
      </c>
      <c r="X10" s="235">
        <v>5.0</v>
      </c>
      <c r="Y10" s="98">
        <v>2.0</v>
      </c>
      <c r="Z10" s="98">
        <v>12.0</v>
      </c>
      <c r="AA10" s="220">
        <f t="shared" si="13"/>
        <v>35</v>
      </c>
      <c r="AB10" s="220">
        <f t="shared" si="14"/>
        <v>42</v>
      </c>
      <c r="AC10" s="220">
        <f t="shared" si="15"/>
        <v>92.10526316</v>
      </c>
      <c r="AD10" s="220">
        <f t="shared" si="16"/>
        <v>79.24528302</v>
      </c>
      <c r="AE10" s="70">
        <v>7.0</v>
      </c>
      <c r="AF10" s="236">
        <v>3.0</v>
      </c>
      <c r="AG10" s="70">
        <v>12.0</v>
      </c>
      <c r="AH10" s="220">
        <f t="shared" si="17"/>
        <v>45</v>
      </c>
      <c r="AI10" s="220">
        <f t="shared" si="18"/>
        <v>54</v>
      </c>
      <c r="AJ10" s="220">
        <f t="shared" si="19"/>
        <v>91.83673469</v>
      </c>
      <c r="AK10" s="223">
        <f t="shared" si="20"/>
        <v>78.26086957</v>
      </c>
      <c r="AL10" s="235">
        <v>5.0</v>
      </c>
      <c r="AM10" s="237">
        <v>3.0</v>
      </c>
      <c r="AN10" s="238">
        <v>14.0</v>
      </c>
      <c r="AO10" s="220">
        <f t="shared" si="21"/>
        <v>53</v>
      </c>
      <c r="AP10" s="220">
        <f t="shared" si="22"/>
        <v>68</v>
      </c>
      <c r="AQ10" s="220">
        <f t="shared" si="23"/>
        <v>89.83050847</v>
      </c>
      <c r="AR10" s="223">
        <f t="shared" si="24"/>
        <v>81.92771084</v>
      </c>
      <c r="AS10" s="76"/>
      <c r="AT10" s="239"/>
      <c r="AU10" s="240"/>
      <c r="AV10" s="76"/>
      <c r="AW10" s="76"/>
      <c r="AX10" s="239"/>
      <c r="AY10" s="240"/>
      <c r="AZ10" s="241"/>
      <c r="BA10" s="241"/>
      <c r="BB10" s="25"/>
      <c r="BC10" s="25"/>
      <c r="BD10" s="241"/>
      <c r="BE10" s="241"/>
      <c r="BF10" s="242"/>
      <c r="BG10" s="240"/>
      <c r="BH10" s="243"/>
      <c r="BI10" s="243"/>
      <c r="BJ10" s="239"/>
      <c r="BK10" s="244"/>
      <c r="BL10" s="243"/>
      <c r="BM10" s="243"/>
      <c r="BN10" s="31"/>
      <c r="BO10" s="31"/>
      <c r="BP10" s="243"/>
      <c r="BQ10" s="243"/>
      <c r="BR10" s="31"/>
      <c r="BS10" s="31"/>
      <c r="BT10" s="32"/>
      <c r="BU10" s="32"/>
      <c r="BV10" s="31"/>
      <c r="BW10" s="31"/>
      <c r="BX10" s="32"/>
      <c r="BY10" s="32"/>
      <c r="BZ10" s="31"/>
      <c r="CA10" s="32"/>
      <c r="CB10" s="32"/>
      <c r="CC10" s="32"/>
      <c r="CD10" s="31"/>
      <c r="CE10" s="31"/>
      <c r="CF10" s="4"/>
      <c r="CG10" s="4"/>
    </row>
    <row r="11">
      <c r="A11" s="231">
        <v>6.0</v>
      </c>
      <c r="B11" s="232" t="s">
        <v>22</v>
      </c>
      <c r="C11" s="233">
        <v>6.0</v>
      </c>
      <c r="D11" s="233">
        <v>1.0</v>
      </c>
      <c r="E11" s="233">
        <v>2.0</v>
      </c>
      <c r="F11" s="219">
        <f t="shared" si="1"/>
        <v>7</v>
      </c>
      <c r="G11" s="219">
        <f t="shared" si="2"/>
        <v>2</v>
      </c>
      <c r="H11" s="219">
        <f t="shared" si="3"/>
        <v>100</v>
      </c>
      <c r="I11" s="219">
        <f t="shared" si="4"/>
        <v>50</v>
      </c>
      <c r="J11" s="98">
        <v>3.0</v>
      </c>
      <c r="K11" s="98">
        <v>2.0</v>
      </c>
      <c r="L11" s="233">
        <v>10.0</v>
      </c>
      <c r="M11" s="219">
        <f t="shared" si="5"/>
        <v>12</v>
      </c>
      <c r="N11" s="219">
        <f t="shared" si="6"/>
        <v>12</v>
      </c>
      <c r="O11" s="219">
        <f t="shared" si="7"/>
        <v>66.66666667</v>
      </c>
      <c r="P11" s="219">
        <f t="shared" si="8"/>
        <v>60</v>
      </c>
      <c r="Q11" s="233">
        <v>6.0</v>
      </c>
      <c r="R11" s="234">
        <v>4.0</v>
      </c>
      <c r="S11" s="98">
        <v>9.0</v>
      </c>
      <c r="T11" s="218">
        <f t="shared" si="9"/>
        <v>22</v>
      </c>
      <c r="U11" s="218">
        <f t="shared" si="10"/>
        <v>21</v>
      </c>
      <c r="V11" s="196">
        <f t="shared" si="11"/>
        <v>73.33333333</v>
      </c>
      <c r="W11" s="219">
        <f t="shared" si="12"/>
        <v>56.75675676</v>
      </c>
      <c r="X11" s="235">
        <v>6.0</v>
      </c>
      <c r="Y11" s="98">
        <v>1.0</v>
      </c>
      <c r="Z11" s="98">
        <v>10.0</v>
      </c>
      <c r="AA11" s="220">
        <f t="shared" si="13"/>
        <v>29</v>
      </c>
      <c r="AB11" s="220">
        <f t="shared" si="14"/>
        <v>31</v>
      </c>
      <c r="AC11" s="220">
        <f t="shared" si="15"/>
        <v>76.31578947</v>
      </c>
      <c r="AD11" s="220">
        <f t="shared" si="16"/>
        <v>58.49056604</v>
      </c>
      <c r="AE11" s="70">
        <v>8.0</v>
      </c>
      <c r="AF11" s="236">
        <v>2.0</v>
      </c>
      <c r="AG11" s="70">
        <v>14.0</v>
      </c>
      <c r="AH11" s="220">
        <f t="shared" si="17"/>
        <v>39</v>
      </c>
      <c r="AI11" s="220">
        <f t="shared" si="18"/>
        <v>45</v>
      </c>
      <c r="AJ11" s="220">
        <f t="shared" si="19"/>
        <v>79.59183673</v>
      </c>
      <c r="AK11" s="223">
        <f t="shared" si="20"/>
        <v>65.2173913</v>
      </c>
      <c r="AL11" s="235">
        <v>2.0</v>
      </c>
      <c r="AM11" s="237">
        <v>0.0</v>
      </c>
      <c r="AN11" s="238">
        <v>14.0</v>
      </c>
      <c r="AO11" s="220">
        <f t="shared" si="21"/>
        <v>41</v>
      </c>
      <c r="AP11" s="220">
        <f t="shared" si="22"/>
        <v>59</v>
      </c>
      <c r="AQ11" s="220">
        <f t="shared" si="23"/>
        <v>69.49152542</v>
      </c>
      <c r="AR11" s="223">
        <f t="shared" si="24"/>
        <v>71.08433735</v>
      </c>
      <c r="AS11" s="76"/>
      <c r="AT11" s="239"/>
      <c r="AU11" s="240"/>
      <c r="AV11" s="76"/>
      <c r="AW11" s="76"/>
      <c r="AX11" s="239"/>
      <c r="AY11" s="240"/>
      <c r="AZ11" s="241"/>
      <c r="BA11" s="241"/>
      <c r="BB11" s="25"/>
      <c r="BC11" s="25"/>
      <c r="BD11" s="241"/>
      <c r="BE11" s="241"/>
      <c r="BF11" s="242"/>
      <c r="BG11" s="240"/>
      <c r="BH11" s="243"/>
      <c r="BI11" s="243"/>
      <c r="BJ11" s="239"/>
      <c r="BK11" s="244"/>
      <c r="BL11" s="243"/>
      <c r="BM11" s="243"/>
      <c r="BN11" s="31"/>
      <c r="BO11" s="31"/>
      <c r="BP11" s="243"/>
      <c r="BQ11" s="243"/>
      <c r="BR11" s="31"/>
      <c r="BS11" s="31"/>
      <c r="BT11" s="32"/>
      <c r="BU11" s="32"/>
      <c r="BV11" s="31"/>
      <c r="BW11" s="31"/>
      <c r="BX11" s="32"/>
      <c r="BY11" s="32"/>
      <c r="BZ11" s="31"/>
      <c r="CA11" s="32"/>
      <c r="CB11" s="32"/>
      <c r="CC11" s="32"/>
      <c r="CD11" s="31"/>
      <c r="CE11" s="31"/>
      <c r="CF11" s="4"/>
      <c r="CG11" s="4"/>
    </row>
    <row r="12">
      <c r="A12" s="231">
        <v>7.0</v>
      </c>
      <c r="B12" s="232" t="s">
        <v>23</v>
      </c>
      <c r="C12" s="233">
        <v>6.0</v>
      </c>
      <c r="D12" s="233">
        <v>0.0</v>
      </c>
      <c r="E12" s="233">
        <v>4.0</v>
      </c>
      <c r="F12" s="219">
        <f t="shared" si="1"/>
        <v>6</v>
      </c>
      <c r="G12" s="219">
        <f t="shared" si="2"/>
        <v>4</v>
      </c>
      <c r="H12" s="219">
        <f t="shared" si="3"/>
        <v>85.71428571</v>
      </c>
      <c r="I12" s="219">
        <f t="shared" si="4"/>
        <v>100</v>
      </c>
      <c r="J12" s="98">
        <v>6.0</v>
      </c>
      <c r="K12" s="98">
        <v>2.0</v>
      </c>
      <c r="L12" s="233">
        <v>16.0</v>
      </c>
      <c r="M12" s="219">
        <f t="shared" si="5"/>
        <v>14</v>
      </c>
      <c r="N12" s="219">
        <f t="shared" si="6"/>
        <v>20</v>
      </c>
      <c r="O12" s="219">
        <f t="shared" si="7"/>
        <v>77.77777778</v>
      </c>
      <c r="P12" s="219">
        <f t="shared" si="8"/>
        <v>100</v>
      </c>
      <c r="Q12" s="233">
        <v>8.0</v>
      </c>
      <c r="R12" s="234">
        <v>4.0</v>
      </c>
      <c r="S12" s="98">
        <v>15.0</v>
      </c>
      <c r="T12" s="218">
        <f t="shared" si="9"/>
        <v>26</v>
      </c>
      <c r="U12" s="218">
        <f t="shared" si="10"/>
        <v>35</v>
      </c>
      <c r="V12" s="196">
        <f t="shared" si="11"/>
        <v>86.66666667</v>
      </c>
      <c r="W12" s="219">
        <f t="shared" si="12"/>
        <v>94.59459459</v>
      </c>
      <c r="X12" s="235">
        <v>6.0</v>
      </c>
      <c r="Y12" s="98">
        <v>2.0</v>
      </c>
      <c r="Z12" s="98">
        <v>16.0</v>
      </c>
      <c r="AA12" s="220">
        <f t="shared" si="13"/>
        <v>34</v>
      </c>
      <c r="AB12" s="220">
        <f t="shared" si="14"/>
        <v>51</v>
      </c>
      <c r="AC12" s="220">
        <f t="shared" si="15"/>
        <v>89.47368421</v>
      </c>
      <c r="AD12" s="220">
        <f t="shared" si="16"/>
        <v>96.22641509</v>
      </c>
      <c r="AE12" s="70">
        <v>7.0</v>
      </c>
      <c r="AF12" s="236">
        <v>3.0</v>
      </c>
      <c r="AG12" s="70">
        <v>16.0</v>
      </c>
      <c r="AH12" s="220">
        <f t="shared" si="17"/>
        <v>44</v>
      </c>
      <c r="AI12" s="220">
        <f t="shared" si="18"/>
        <v>67</v>
      </c>
      <c r="AJ12" s="220">
        <f t="shared" si="19"/>
        <v>89.79591837</v>
      </c>
      <c r="AK12" s="223">
        <f t="shared" si="20"/>
        <v>97.10144928</v>
      </c>
      <c r="AL12" s="235">
        <v>5.0</v>
      </c>
      <c r="AM12" s="237">
        <v>3.0</v>
      </c>
      <c r="AN12" s="238">
        <v>14.0</v>
      </c>
      <c r="AO12" s="220">
        <f t="shared" si="21"/>
        <v>52</v>
      </c>
      <c r="AP12" s="220">
        <f t="shared" si="22"/>
        <v>81</v>
      </c>
      <c r="AQ12" s="220">
        <f t="shared" si="23"/>
        <v>88.13559322</v>
      </c>
      <c r="AR12" s="223">
        <f t="shared" si="24"/>
        <v>97.59036145</v>
      </c>
      <c r="AS12" s="76"/>
      <c r="AT12" s="239"/>
      <c r="AU12" s="240"/>
      <c r="AV12" s="76"/>
      <c r="AW12" s="76"/>
      <c r="AX12" s="239"/>
      <c r="AY12" s="240"/>
      <c r="AZ12" s="241"/>
      <c r="BA12" s="241"/>
      <c r="BB12" s="25"/>
      <c r="BC12" s="25"/>
      <c r="BD12" s="241"/>
      <c r="BE12" s="241"/>
      <c r="BF12" s="242"/>
      <c r="BG12" s="240"/>
      <c r="BH12" s="243"/>
      <c r="BI12" s="243"/>
      <c r="BJ12" s="239"/>
      <c r="BK12" s="244"/>
      <c r="BL12" s="243"/>
      <c r="BM12" s="243"/>
      <c r="BN12" s="31"/>
      <c r="BO12" s="31"/>
      <c r="BP12" s="243"/>
      <c r="BQ12" s="243"/>
      <c r="BR12" s="31"/>
      <c r="BS12" s="31"/>
      <c r="BT12" s="32"/>
      <c r="BU12" s="32"/>
      <c r="BV12" s="31"/>
      <c r="BW12" s="31"/>
      <c r="BX12" s="32"/>
      <c r="BY12" s="32"/>
      <c r="BZ12" s="31"/>
      <c r="CA12" s="32"/>
      <c r="CB12" s="32"/>
      <c r="CC12" s="32"/>
      <c r="CD12" s="31"/>
      <c r="CE12" s="31"/>
      <c r="CF12" s="4"/>
      <c r="CG12" s="4"/>
    </row>
    <row r="13">
      <c r="A13" s="231">
        <v>8.0</v>
      </c>
      <c r="B13" s="232" t="s">
        <v>24</v>
      </c>
      <c r="C13" s="233">
        <v>1.0</v>
      </c>
      <c r="D13" s="233">
        <v>1.0</v>
      </c>
      <c r="E13" s="233">
        <v>4.0</v>
      </c>
      <c r="F13" s="219">
        <f t="shared" si="1"/>
        <v>2</v>
      </c>
      <c r="G13" s="219">
        <f t="shared" si="2"/>
        <v>4</v>
      </c>
      <c r="H13" s="219">
        <f t="shared" si="3"/>
        <v>28.57142857</v>
      </c>
      <c r="I13" s="219">
        <f t="shared" si="4"/>
        <v>100</v>
      </c>
      <c r="J13" s="98">
        <v>7.0</v>
      </c>
      <c r="K13" s="98">
        <v>3.0</v>
      </c>
      <c r="L13" s="233">
        <v>16.0</v>
      </c>
      <c r="M13" s="219">
        <f t="shared" si="5"/>
        <v>12</v>
      </c>
      <c r="N13" s="219">
        <f t="shared" si="6"/>
        <v>20</v>
      </c>
      <c r="O13" s="219">
        <f t="shared" si="7"/>
        <v>66.66666667</v>
      </c>
      <c r="P13" s="219">
        <f t="shared" si="8"/>
        <v>100</v>
      </c>
      <c r="Q13" s="233">
        <v>6.0</v>
      </c>
      <c r="R13" s="234">
        <v>4.0</v>
      </c>
      <c r="S13" s="98">
        <v>8.0</v>
      </c>
      <c r="T13" s="218">
        <f t="shared" si="9"/>
        <v>22</v>
      </c>
      <c r="U13" s="218">
        <f t="shared" si="10"/>
        <v>28</v>
      </c>
      <c r="V13" s="196">
        <f t="shared" si="11"/>
        <v>73.33333333</v>
      </c>
      <c r="W13" s="219">
        <f t="shared" si="12"/>
        <v>75.67567568</v>
      </c>
      <c r="X13" s="235">
        <v>5.0</v>
      </c>
      <c r="Y13" s="98">
        <v>2.0</v>
      </c>
      <c r="Z13" s="98">
        <v>12.0</v>
      </c>
      <c r="AA13" s="220">
        <f t="shared" si="13"/>
        <v>29</v>
      </c>
      <c r="AB13" s="220">
        <f t="shared" si="14"/>
        <v>40</v>
      </c>
      <c r="AC13" s="220">
        <f t="shared" si="15"/>
        <v>76.31578947</v>
      </c>
      <c r="AD13" s="220">
        <f t="shared" si="16"/>
        <v>75.47169811</v>
      </c>
      <c r="AE13" s="70">
        <v>7.0</v>
      </c>
      <c r="AF13" s="236">
        <v>3.0</v>
      </c>
      <c r="AG13" s="70">
        <v>12.0</v>
      </c>
      <c r="AH13" s="220">
        <f t="shared" si="17"/>
        <v>39</v>
      </c>
      <c r="AI13" s="220">
        <f t="shared" si="18"/>
        <v>52</v>
      </c>
      <c r="AJ13" s="220">
        <f t="shared" si="19"/>
        <v>79.59183673</v>
      </c>
      <c r="AK13" s="223">
        <f t="shared" si="20"/>
        <v>75.36231884</v>
      </c>
      <c r="AL13" s="235">
        <v>6.0</v>
      </c>
      <c r="AM13" s="237">
        <v>3.0</v>
      </c>
      <c r="AN13" s="238">
        <v>14.0</v>
      </c>
      <c r="AO13" s="220">
        <f t="shared" si="21"/>
        <v>48</v>
      </c>
      <c r="AP13" s="220">
        <f t="shared" si="22"/>
        <v>66</v>
      </c>
      <c r="AQ13" s="220">
        <f t="shared" si="23"/>
        <v>81.3559322</v>
      </c>
      <c r="AR13" s="223">
        <f t="shared" si="24"/>
        <v>79.51807229</v>
      </c>
      <c r="AS13" s="76"/>
      <c r="AT13" s="239"/>
      <c r="AU13" s="240"/>
      <c r="AV13" s="76"/>
      <c r="AW13" s="76"/>
      <c r="AX13" s="239"/>
      <c r="AY13" s="240"/>
      <c r="AZ13" s="241"/>
      <c r="BA13" s="241"/>
      <c r="BB13" s="25"/>
      <c r="BC13" s="25"/>
      <c r="BD13" s="241"/>
      <c r="BE13" s="241"/>
      <c r="BF13" s="242"/>
      <c r="BG13" s="240"/>
      <c r="BH13" s="243"/>
      <c r="BI13" s="243"/>
      <c r="BJ13" s="239"/>
      <c r="BK13" s="244"/>
      <c r="BL13" s="243"/>
      <c r="BM13" s="243"/>
      <c r="BN13" s="31"/>
      <c r="BO13" s="31"/>
      <c r="BP13" s="243"/>
      <c r="BQ13" s="243"/>
      <c r="BR13" s="31"/>
      <c r="BS13" s="31"/>
      <c r="BT13" s="32"/>
      <c r="BU13" s="32"/>
      <c r="BV13" s="31"/>
      <c r="BW13" s="31"/>
      <c r="BX13" s="32"/>
      <c r="BY13" s="32"/>
      <c r="BZ13" s="31"/>
      <c r="CA13" s="32"/>
      <c r="CB13" s="32"/>
      <c r="CC13" s="32"/>
      <c r="CD13" s="31"/>
      <c r="CE13" s="31"/>
      <c r="CF13" s="4"/>
      <c r="CG13" s="4"/>
    </row>
    <row r="14">
      <c r="A14" s="231">
        <v>9.0</v>
      </c>
      <c r="B14" s="232" t="s">
        <v>25</v>
      </c>
      <c r="C14" s="233">
        <v>5.0</v>
      </c>
      <c r="D14" s="233">
        <v>0.0</v>
      </c>
      <c r="E14" s="233">
        <v>2.0</v>
      </c>
      <c r="F14" s="219">
        <f t="shared" si="1"/>
        <v>5</v>
      </c>
      <c r="G14" s="219">
        <f t="shared" si="2"/>
        <v>2</v>
      </c>
      <c r="H14" s="219">
        <f t="shared" si="3"/>
        <v>71.42857143</v>
      </c>
      <c r="I14" s="219">
        <f t="shared" si="4"/>
        <v>50</v>
      </c>
      <c r="J14" s="98">
        <v>7.0</v>
      </c>
      <c r="K14" s="98">
        <v>3.0</v>
      </c>
      <c r="L14" s="233">
        <v>16.0</v>
      </c>
      <c r="M14" s="219">
        <f t="shared" si="5"/>
        <v>15</v>
      </c>
      <c r="N14" s="219">
        <f t="shared" si="6"/>
        <v>18</v>
      </c>
      <c r="O14" s="219">
        <f t="shared" si="7"/>
        <v>83.33333333</v>
      </c>
      <c r="P14" s="219">
        <f t="shared" si="8"/>
        <v>90</v>
      </c>
      <c r="Q14" s="233">
        <v>7.0</v>
      </c>
      <c r="R14" s="234">
        <v>4.0</v>
      </c>
      <c r="S14" s="98">
        <v>14.0</v>
      </c>
      <c r="T14" s="218">
        <f t="shared" si="9"/>
        <v>26</v>
      </c>
      <c r="U14" s="218">
        <f t="shared" si="10"/>
        <v>32</v>
      </c>
      <c r="V14" s="196">
        <f t="shared" si="11"/>
        <v>86.66666667</v>
      </c>
      <c r="W14" s="219">
        <f t="shared" si="12"/>
        <v>86.48648649</v>
      </c>
      <c r="X14" s="235">
        <v>5.0</v>
      </c>
      <c r="Y14" s="98">
        <v>2.0</v>
      </c>
      <c r="Z14" s="98">
        <v>14.0</v>
      </c>
      <c r="AA14" s="220">
        <f t="shared" si="13"/>
        <v>33</v>
      </c>
      <c r="AB14" s="220">
        <f t="shared" si="14"/>
        <v>46</v>
      </c>
      <c r="AC14" s="220">
        <f t="shared" si="15"/>
        <v>86.84210526</v>
      </c>
      <c r="AD14" s="220">
        <f t="shared" si="16"/>
        <v>86.79245283</v>
      </c>
      <c r="AE14" s="70">
        <v>8.0</v>
      </c>
      <c r="AF14" s="236">
        <v>3.0</v>
      </c>
      <c r="AG14" s="70">
        <v>16.0</v>
      </c>
      <c r="AH14" s="220">
        <f t="shared" si="17"/>
        <v>44</v>
      </c>
      <c r="AI14" s="220">
        <f t="shared" si="18"/>
        <v>62</v>
      </c>
      <c r="AJ14" s="220">
        <f t="shared" si="19"/>
        <v>89.79591837</v>
      </c>
      <c r="AK14" s="223">
        <f t="shared" si="20"/>
        <v>89.85507246</v>
      </c>
      <c r="AL14" s="235">
        <v>6.0</v>
      </c>
      <c r="AM14" s="237">
        <v>3.0</v>
      </c>
      <c r="AN14" s="238">
        <v>14.0</v>
      </c>
      <c r="AO14" s="220">
        <f t="shared" si="21"/>
        <v>53</v>
      </c>
      <c r="AP14" s="220">
        <f t="shared" si="22"/>
        <v>76</v>
      </c>
      <c r="AQ14" s="220">
        <f t="shared" si="23"/>
        <v>89.83050847</v>
      </c>
      <c r="AR14" s="223">
        <f t="shared" si="24"/>
        <v>91.56626506</v>
      </c>
      <c r="AS14" s="76"/>
      <c r="AT14" s="239"/>
      <c r="AU14" s="240"/>
      <c r="AV14" s="76"/>
      <c r="AW14" s="76"/>
      <c r="AX14" s="239"/>
      <c r="AY14" s="240"/>
      <c r="AZ14" s="241"/>
      <c r="BA14" s="241"/>
      <c r="BB14" s="25"/>
      <c r="BC14" s="25"/>
      <c r="BD14" s="241"/>
      <c r="BE14" s="241"/>
      <c r="BF14" s="242"/>
      <c r="BG14" s="240"/>
      <c r="BH14" s="243"/>
      <c r="BI14" s="243"/>
      <c r="BJ14" s="239"/>
      <c r="BK14" s="244"/>
      <c r="BL14" s="243"/>
      <c r="BM14" s="243"/>
      <c r="BN14" s="31"/>
      <c r="BO14" s="31"/>
      <c r="BP14" s="243"/>
      <c r="BQ14" s="243"/>
      <c r="BR14" s="31"/>
      <c r="BS14" s="31"/>
      <c r="BT14" s="32"/>
      <c r="BU14" s="32"/>
      <c r="BV14" s="31"/>
      <c r="BW14" s="31"/>
      <c r="BX14" s="32"/>
      <c r="BY14" s="32"/>
      <c r="BZ14" s="31"/>
      <c r="CA14" s="32"/>
      <c r="CB14" s="32"/>
      <c r="CC14" s="32"/>
      <c r="CD14" s="31"/>
      <c r="CE14" s="31"/>
      <c r="CF14" s="4"/>
      <c r="CG14" s="4"/>
    </row>
    <row r="15">
      <c r="A15" s="231">
        <v>10.0</v>
      </c>
      <c r="B15" s="232" t="s">
        <v>26</v>
      </c>
      <c r="C15" s="233">
        <v>6.0</v>
      </c>
      <c r="D15" s="233">
        <v>0.0</v>
      </c>
      <c r="E15" s="233">
        <v>4.0</v>
      </c>
      <c r="F15" s="219">
        <f t="shared" si="1"/>
        <v>6</v>
      </c>
      <c r="G15" s="219">
        <f t="shared" si="2"/>
        <v>4</v>
      </c>
      <c r="H15" s="219">
        <f t="shared" si="3"/>
        <v>85.71428571</v>
      </c>
      <c r="I15" s="219">
        <f t="shared" si="4"/>
        <v>100</v>
      </c>
      <c r="J15" s="98">
        <v>7.0</v>
      </c>
      <c r="K15" s="98">
        <v>3.0</v>
      </c>
      <c r="L15" s="233">
        <v>16.0</v>
      </c>
      <c r="M15" s="219">
        <f t="shared" si="5"/>
        <v>16</v>
      </c>
      <c r="N15" s="219">
        <f t="shared" si="6"/>
        <v>20</v>
      </c>
      <c r="O15" s="219">
        <f t="shared" si="7"/>
        <v>88.88888889</v>
      </c>
      <c r="P15" s="219">
        <f t="shared" si="8"/>
        <v>100</v>
      </c>
      <c r="Q15" s="233">
        <v>7.0</v>
      </c>
      <c r="R15" s="234">
        <v>4.0</v>
      </c>
      <c r="S15" s="98">
        <v>14.0</v>
      </c>
      <c r="T15" s="218">
        <f t="shared" si="9"/>
        <v>27</v>
      </c>
      <c r="U15" s="218">
        <f t="shared" si="10"/>
        <v>34</v>
      </c>
      <c r="V15" s="196">
        <f t="shared" si="11"/>
        <v>90</v>
      </c>
      <c r="W15" s="219">
        <f t="shared" si="12"/>
        <v>91.89189189</v>
      </c>
      <c r="X15" s="235">
        <v>6.0</v>
      </c>
      <c r="Y15" s="98">
        <v>2.0</v>
      </c>
      <c r="Z15" s="98">
        <v>14.0</v>
      </c>
      <c r="AA15" s="220">
        <f t="shared" si="13"/>
        <v>35</v>
      </c>
      <c r="AB15" s="220">
        <f t="shared" si="14"/>
        <v>48</v>
      </c>
      <c r="AC15" s="220">
        <f t="shared" si="15"/>
        <v>92.10526316</v>
      </c>
      <c r="AD15" s="220">
        <f t="shared" si="16"/>
        <v>90.56603774</v>
      </c>
      <c r="AE15" s="70">
        <v>7.0</v>
      </c>
      <c r="AF15" s="236">
        <v>3.0</v>
      </c>
      <c r="AG15" s="70">
        <v>12.0</v>
      </c>
      <c r="AH15" s="220">
        <f t="shared" si="17"/>
        <v>45</v>
      </c>
      <c r="AI15" s="220">
        <f t="shared" si="18"/>
        <v>60</v>
      </c>
      <c r="AJ15" s="220">
        <f t="shared" si="19"/>
        <v>91.83673469</v>
      </c>
      <c r="AK15" s="223">
        <f t="shared" si="20"/>
        <v>86.95652174</v>
      </c>
      <c r="AL15" s="235">
        <v>5.0</v>
      </c>
      <c r="AM15" s="237">
        <v>3.0</v>
      </c>
      <c r="AN15" s="238">
        <v>14.0</v>
      </c>
      <c r="AO15" s="220">
        <f t="shared" si="21"/>
        <v>53</v>
      </c>
      <c r="AP15" s="220">
        <f t="shared" si="22"/>
        <v>74</v>
      </c>
      <c r="AQ15" s="220">
        <f t="shared" si="23"/>
        <v>89.83050847</v>
      </c>
      <c r="AR15" s="223">
        <f t="shared" si="24"/>
        <v>89.15662651</v>
      </c>
      <c r="AS15" s="76"/>
      <c r="AT15" s="239"/>
      <c r="AU15" s="240"/>
      <c r="AV15" s="76"/>
      <c r="AW15" s="76"/>
      <c r="AX15" s="239"/>
      <c r="AY15" s="240"/>
      <c r="AZ15" s="241"/>
      <c r="BA15" s="241"/>
      <c r="BB15" s="25"/>
      <c r="BC15" s="25"/>
      <c r="BD15" s="241"/>
      <c r="BE15" s="241"/>
      <c r="BF15" s="242"/>
      <c r="BG15" s="240"/>
      <c r="BH15" s="243"/>
      <c r="BI15" s="243"/>
      <c r="BJ15" s="239"/>
      <c r="BK15" s="244"/>
      <c r="BL15" s="243"/>
      <c r="BM15" s="243"/>
      <c r="BN15" s="31"/>
      <c r="BO15" s="31"/>
      <c r="BP15" s="243"/>
      <c r="BQ15" s="243"/>
      <c r="BR15" s="31"/>
      <c r="BS15" s="31"/>
      <c r="BT15" s="32"/>
      <c r="BU15" s="32"/>
      <c r="BV15" s="31"/>
      <c r="BW15" s="31"/>
      <c r="BX15" s="32"/>
      <c r="BY15" s="32"/>
      <c r="BZ15" s="31"/>
      <c r="CA15" s="32"/>
      <c r="CB15" s="32"/>
      <c r="CC15" s="32"/>
      <c r="CD15" s="31"/>
      <c r="CE15" s="31"/>
      <c r="CF15" s="4"/>
      <c r="CG15" s="4"/>
    </row>
    <row r="16">
      <c r="A16" s="231">
        <v>11.0</v>
      </c>
      <c r="B16" s="232" t="s">
        <v>27</v>
      </c>
      <c r="C16" s="233">
        <v>6.0</v>
      </c>
      <c r="D16" s="233">
        <v>1.0</v>
      </c>
      <c r="E16" s="233">
        <v>4.0</v>
      </c>
      <c r="F16" s="219">
        <f t="shared" si="1"/>
        <v>7</v>
      </c>
      <c r="G16" s="219">
        <f t="shared" si="2"/>
        <v>4</v>
      </c>
      <c r="H16" s="219">
        <f t="shared" si="3"/>
        <v>100</v>
      </c>
      <c r="I16" s="219">
        <f t="shared" si="4"/>
        <v>100</v>
      </c>
      <c r="J16" s="98">
        <v>5.0</v>
      </c>
      <c r="K16" s="98">
        <v>3.0</v>
      </c>
      <c r="L16" s="233">
        <v>14.0</v>
      </c>
      <c r="M16" s="219">
        <f t="shared" si="5"/>
        <v>15</v>
      </c>
      <c r="N16" s="219">
        <f t="shared" si="6"/>
        <v>18</v>
      </c>
      <c r="O16" s="219">
        <f t="shared" si="7"/>
        <v>83.33333333</v>
      </c>
      <c r="P16" s="219">
        <f t="shared" si="8"/>
        <v>90</v>
      </c>
      <c r="Q16" s="233">
        <v>8.0</v>
      </c>
      <c r="R16" s="234">
        <v>4.0</v>
      </c>
      <c r="S16" s="98">
        <v>15.0</v>
      </c>
      <c r="T16" s="218">
        <f t="shared" si="9"/>
        <v>27</v>
      </c>
      <c r="U16" s="218">
        <f t="shared" si="10"/>
        <v>33</v>
      </c>
      <c r="V16" s="196">
        <f t="shared" si="11"/>
        <v>90</v>
      </c>
      <c r="W16" s="219">
        <f t="shared" si="12"/>
        <v>89.18918919</v>
      </c>
      <c r="X16" s="235">
        <v>6.0</v>
      </c>
      <c r="Y16" s="98">
        <v>1.0</v>
      </c>
      <c r="Z16" s="98">
        <v>12.0</v>
      </c>
      <c r="AA16" s="220">
        <f t="shared" si="13"/>
        <v>34</v>
      </c>
      <c r="AB16" s="220">
        <f t="shared" si="14"/>
        <v>45</v>
      </c>
      <c r="AC16" s="220">
        <f t="shared" si="15"/>
        <v>89.47368421</v>
      </c>
      <c r="AD16" s="220">
        <f t="shared" si="16"/>
        <v>84.90566038</v>
      </c>
      <c r="AE16" s="70">
        <v>8.0</v>
      </c>
      <c r="AF16" s="236">
        <v>3.0</v>
      </c>
      <c r="AG16" s="70">
        <v>14.0</v>
      </c>
      <c r="AH16" s="220">
        <f t="shared" si="17"/>
        <v>45</v>
      </c>
      <c r="AI16" s="220">
        <f t="shared" si="18"/>
        <v>59</v>
      </c>
      <c r="AJ16" s="220">
        <f t="shared" si="19"/>
        <v>91.83673469</v>
      </c>
      <c r="AK16" s="223">
        <f t="shared" si="20"/>
        <v>85.50724638</v>
      </c>
      <c r="AL16" s="235">
        <v>5.0</v>
      </c>
      <c r="AM16" s="237">
        <v>3.0</v>
      </c>
      <c r="AN16" s="238">
        <v>14.0</v>
      </c>
      <c r="AO16" s="220">
        <f t="shared" si="21"/>
        <v>53</v>
      </c>
      <c r="AP16" s="220">
        <f t="shared" si="22"/>
        <v>73</v>
      </c>
      <c r="AQ16" s="220">
        <f t="shared" si="23"/>
        <v>89.83050847</v>
      </c>
      <c r="AR16" s="223">
        <f t="shared" si="24"/>
        <v>87.95180723</v>
      </c>
      <c r="AS16" s="76"/>
      <c r="AT16" s="239"/>
      <c r="AU16" s="240"/>
      <c r="AV16" s="76"/>
      <c r="AW16" s="76"/>
      <c r="AX16" s="239"/>
      <c r="AY16" s="240"/>
      <c r="AZ16" s="241"/>
      <c r="BA16" s="241"/>
      <c r="BB16" s="25"/>
      <c r="BC16" s="25"/>
      <c r="BD16" s="241"/>
      <c r="BE16" s="241"/>
      <c r="BF16" s="242"/>
      <c r="BG16" s="240"/>
      <c r="BH16" s="243"/>
      <c r="BI16" s="243"/>
      <c r="BJ16" s="239"/>
      <c r="BK16" s="244"/>
      <c r="BL16" s="243"/>
      <c r="BM16" s="243"/>
      <c r="BN16" s="31"/>
      <c r="BO16" s="31"/>
      <c r="BP16" s="243"/>
      <c r="BQ16" s="243"/>
      <c r="BR16" s="31"/>
      <c r="BS16" s="31"/>
      <c r="BT16" s="32"/>
      <c r="BU16" s="32"/>
      <c r="BV16" s="31"/>
      <c r="BW16" s="31"/>
      <c r="BX16" s="32"/>
      <c r="BY16" s="32"/>
      <c r="BZ16" s="31"/>
      <c r="CA16" s="32"/>
      <c r="CB16" s="32"/>
      <c r="CC16" s="32"/>
      <c r="CD16" s="31"/>
      <c r="CE16" s="31"/>
      <c r="CF16" s="4"/>
      <c r="CG16" s="4"/>
    </row>
    <row r="17">
      <c r="A17" s="231">
        <v>12.0</v>
      </c>
      <c r="B17" s="232" t="s">
        <v>28</v>
      </c>
      <c r="C17" s="233">
        <v>6.0</v>
      </c>
      <c r="D17" s="233">
        <v>1.0</v>
      </c>
      <c r="E17" s="233">
        <v>4.0</v>
      </c>
      <c r="F17" s="219">
        <f t="shared" si="1"/>
        <v>7</v>
      </c>
      <c r="G17" s="219">
        <f t="shared" si="2"/>
        <v>4</v>
      </c>
      <c r="H17" s="219">
        <f t="shared" si="3"/>
        <v>100</v>
      </c>
      <c r="I17" s="219">
        <f t="shared" si="4"/>
        <v>100</v>
      </c>
      <c r="J17" s="98">
        <v>5.0</v>
      </c>
      <c r="K17" s="98">
        <v>4.0</v>
      </c>
      <c r="L17" s="233">
        <v>12.0</v>
      </c>
      <c r="M17" s="219">
        <f t="shared" si="5"/>
        <v>16</v>
      </c>
      <c r="N17" s="219">
        <f t="shared" si="6"/>
        <v>16</v>
      </c>
      <c r="O17" s="219">
        <f t="shared" si="7"/>
        <v>88.88888889</v>
      </c>
      <c r="P17" s="219">
        <f t="shared" si="8"/>
        <v>80</v>
      </c>
      <c r="Q17" s="233">
        <v>6.0</v>
      </c>
      <c r="R17" s="234">
        <v>4.0</v>
      </c>
      <c r="S17" s="98">
        <v>8.0</v>
      </c>
      <c r="T17" s="218">
        <f t="shared" si="9"/>
        <v>26</v>
      </c>
      <c r="U17" s="218">
        <f t="shared" si="10"/>
        <v>24</v>
      </c>
      <c r="V17" s="196">
        <f t="shared" si="11"/>
        <v>86.66666667</v>
      </c>
      <c r="W17" s="219">
        <f t="shared" si="12"/>
        <v>64.86486486</v>
      </c>
      <c r="X17" s="235">
        <v>4.0</v>
      </c>
      <c r="Y17" s="98">
        <v>2.0</v>
      </c>
      <c r="Z17" s="98">
        <v>12.0</v>
      </c>
      <c r="AA17" s="220">
        <f t="shared" si="13"/>
        <v>32</v>
      </c>
      <c r="AB17" s="220">
        <f t="shared" si="14"/>
        <v>36</v>
      </c>
      <c r="AC17" s="220">
        <f t="shared" si="15"/>
        <v>84.21052632</v>
      </c>
      <c r="AD17" s="220">
        <f t="shared" si="16"/>
        <v>67.9245283</v>
      </c>
      <c r="AE17" s="70">
        <v>7.0</v>
      </c>
      <c r="AF17" s="236">
        <v>3.0</v>
      </c>
      <c r="AG17" s="70">
        <v>12.0</v>
      </c>
      <c r="AH17" s="220">
        <f t="shared" si="17"/>
        <v>42</v>
      </c>
      <c r="AI17" s="220">
        <f t="shared" si="18"/>
        <v>48</v>
      </c>
      <c r="AJ17" s="220">
        <f t="shared" si="19"/>
        <v>85.71428571</v>
      </c>
      <c r="AK17" s="223">
        <f t="shared" si="20"/>
        <v>69.56521739</v>
      </c>
      <c r="AL17" s="235">
        <v>6.0</v>
      </c>
      <c r="AM17" s="237">
        <v>2.0</v>
      </c>
      <c r="AN17" s="238">
        <v>14.0</v>
      </c>
      <c r="AO17" s="220">
        <f t="shared" si="21"/>
        <v>50</v>
      </c>
      <c r="AP17" s="220">
        <f t="shared" si="22"/>
        <v>62</v>
      </c>
      <c r="AQ17" s="220">
        <f t="shared" si="23"/>
        <v>84.74576271</v>
      </c>
      <c r="AR17" s="223">
        <f t="shared" si="24"/>
        <v>74.69879518</v>
      </c>
      <c r="AS17" s="76"/>
      <c r="AT17" s="239"/>
      <c r="AU17" s="240"/>
      <c r="AV17" s="76"/>
      <c r="AW17" s="76"/>
      <c r="AX17" s="239"/>
      <c r="AY17" s="240"/>
      <c r="AZ17" s="241"/>
      <c r="BA17" s="241"/>
      <c r="BB17" s="25"/>
      <c r="BC17" s="25"/>
      <c r="BD17" s="241"/>
      <c r="BE17" s="241"/>
      <c r="BF17" s="242"/>
      <c r="BG17" s="240"/>
      <c r="BH17" s="243"/>
      <c r="BI17" s="243"/>
      <c r="BJ17" s="239"/>
      <c r="BK17" s="244"/>
      <c r="BL17" s="243"/>
      <c r="BM17" s="243"/>
      <c r="BN17" s="31"/>
      <c r="BO17" s="31"/>
      <c r="BP17" s="243"/>
      <c r="BQ17" s="243"/>
      <c r="BR17" s="31"/>
      <c r="BS17" s="31"/>
      <c r="BT17" s="32"/>
      <c r="BU17" s="32"/>
      <c r="BV17" s="31"/>
      <c r="BW17" s="31"/>
      <c r="BX17" s="32"/>
      <c r="BY17" s="32"/>
      <c r="BZ17" s="31"/>
      <c r="CA17" s="32"/>
      <c r="CB17" s="32"/>
      <c r="CC17" s="32"/>
      <c r="CD17" s="31"/>
      <c r="CE17" s="31"/>
      <c r="CF17" s="4"/>
      <c r="CG17" s="4"/>
    </row>
    <row r="18">
      <c r="A18" s="231">
        <v>13.0</v>
      </c>
      <c r="B18" s="232" t="s">
        <v>29</v>
      </c>
      <c r="C18" s="233">
        <v>6.0</v>
      </c>
      <c r="D18" s="233">
        <v>0.0</v>
      </c>
      <c r="E18" s="233">
        <v>4.0</v>
      </c>
      <c r="F18" s="219">
        <f t="shared" si="1"/>
        <v>6</v>
      </c>
      <c r="G18" s="219">
        <f t="shared" si="2"/>
        <v>4</v>
      </c>
      <c r="H18" s="219">
        <f t="shared" si="3"/>
        <v>85.71428571</v>
      </c>
      <c r="I18" s="219">
        <f t="shared" si="4"/>
        <v>100</v>
      </c>
      <c r="J18" s="98">
        <v>6.0</v>
      </c>
      <c r="K18" s="98">
        <v>4.0</v>
      </c>
      <c r="L18" s="233">
        <v>16.0</v>
      </c>
      <c r="M18" s="219">
        <f t="shared" si="5"/>
        <v>16</v>
      </c>
      <c r="N18" s="219">
        <f t="shared" si="6"/>
        <v>20</v>
      </c>
      <c r="O18" s="219">
        <f t="shared" si="7"/>
        <v>88.88888889</v>
      </c>
      <c r="P18" s="219">
        <f t="shared" si="8"/>
        <v>100</v>
      </c>
      <c r="Q18" s="233">
        <v>7.0</v>
      </c>
      <c r="R18" s="234">
        <v>4.0</v>
      </c>
      <c r="S18" s="98">
        <v>15.0</v>
      </c>
      <c r="T18" s="218">
        <f t="shared" si="9"/>
        <v>27</v>
      </c>
      <c r="U18" s="218">
        <f t="shared" si="10"/>
        <v>35</v>
      </c>
      <c r="V18" s="196">
        <f t="shared" si="11"/>
        <v>90</v>
      </c>
      <c r="W18" s="219">
        <f t="shared" si="12"/>
        <v>94.59459459</v>
      </c>
      <c r="X18" s="235">
        <v>7.0</v>
      </c>
      <c r="Y18" s="98">
        <v>2.0</v>
      </c>
      <c r="Z18" s="98">
        <v>16.0</v>
      </c>
      <c r="AA18" s="220">
        <f t="shared" si="13"/>
        <v>36</v>
      </c>
      <c r="AB18" s="220">
        <f t="shared" si="14"/>
        <v>51</v>
      </c>
      <c r="AC18" s="220">
        <f t="shared" si="15"/>
        <v>94.73684211</v>
      </c>
      <c r="AD18" s="220">
        <f t="shared" si="16"/>
        <v>96.22641509</v>
      </c>
      <c r="AE18" s="70">
        <v>8.0</v>
      </c>
      <c r="AF18" s="236">
        <v>3.0</v>
      </c>
      <c r="AG18" s="70">
        <v>16.0</v>
      </c>
      <c r="AH18" s="220">
        <f t="shared" si="17"/>
        <v>47</v>
      </c>
      <c r="AI18" s="220">
        <f t="shared" si="18"/>
        <v>67</v>
      </c>
      <c r="AJ18" s="220">
        <f t="shared" si="19"/>
        <v>95.91836735</v>
      </c>
      <c r="AK18" s="223">
        <f t="shared" si="20"/>
        <v>97.10144928</v>
      </c>
      <c r="AL18" s="235">
        <v>6.0</v>
      </c>
      <c r="AM18" s="237">
        <v>3.0</v>
      </c>
      <c r="AN18" s="238">
        <v>14.0</v>
      </c>
      <c r="AO18" s="220">
        <f t="shared" si="21"/>
        <v>56</v>
      </c>
      <c r="AP18" s="220">
        <f t="shared" si="22"/>
        <v>81</v>
      </c>
      <c r="AQ18" s="220">
        <f t="shared" si="23"/>
        <v>94.91525424</v>
      </c>
      <c r="AR18" s="223">
        <f t="shared" si="24"/>
        <v>97.59036145</v>
      </c>
      <c r="AS18" s="76"/>
      <c r="AT18" s="239"/>
      <c r="AU18" s="240"/>
      <c r="AV18" s="76"/>
      <c r="AW18" s="76"/>
      <c r="AX18" s="239"/>
      <c r="AY18" s="240"/>
      <c r="AZ18" s="241"/>
      <c r="BA18" s="241"/>
      <c r="BB18" s="25"/>
      <c r="BC18" s="25"/>
      <c r="BD18" s="241"/>
      <c r="BE18" s="241"/>
      <c r="BF18" s="242"/>
      <c r="BG18" s="240"/>
      <c r="BH18" s="243"/>
      <c r="BI18" s="243"/>
      <c r="BJ18" s="239"/>
      <c r="BK18" s="244"/>
      <c r="BL18" s="243"/>
      <c r="BM18" s="243"/>
      <c r="BN18" s="31"/>
      <c r="BO18" s="31"/>
      <c r="BP18" s="243"/>
      <c r="BQ18" s="243"/>
      <c r="BR18" s="31"/>
      <c r="BS18" s="31"/>
      <c r="BT18" s="32"/>
      <c r="BU18" s="32"/>
      <c r="BV18" s="31"/>
      <c r="BW18" s="31"/>
      <c r="BX18" s="32"/>
      <c r="BY18" s="32"/>
      <c r="BZ18" s="31"/>
      <c r="CA18" s="32"/>
      <c r="CB18" s="32"/>
      <c r="CC18" s="32"/>
      <c r="CD18" s="31"/>
      <c r="CE18" s="31"/>
      <c r="CF18" s="4"/>
      <c r="CG18" s="4"/>
    </row>
    <row r="19">
      <c r="A19" s="231">
        <v>14.0</v>
      </c>
      <c r="B19" s="232" t="s">
        <v>30</v>
      </c>
      <c r="C19" s="233">
        <v>6.0</v>
      </c>
      <c r="D19" s="233">
        <v>1.0</v>
      </c>
      <c r="E19" s="233">
        <v>4.0</v>
      </c>
      <c r="F19" s="219">
        <f t="shared" si="1"/>
        <v>7</v>
      </c>
      <c r="G19" s="219">
        <f t="shared" si="2"/>
        <v>4</v>
      </c>
      <c r="H19" s="219">
        <f t="shared" si="3"/>
        <v>100</v>
      </c>
      <c r="I19" s="219">
        <f t="shared" si="4"/>
        <v>100</v>
      </c>
      <c r="J19" s="98">
        <v>7.0</v>
      </c>
      <c r="K19" s="98">
        <v>4.0</v>
      </c>
      <c r="L19" s="233">
        <v>14.0</v>
      </c>
      <c r="M19" s="219">
        <f t="shared" si="5"/>
        <v>18</v>
      </c>
      <c r="N19" s="219">
        <f t="shared" si="6"/>
        <v>18</v>
      </c>
      <c r="O19" s="219">
        <f t="shared" si="7"/>
        <v>100</v>
      </c>
      <c r="P19" s="219">
        <f t="shared" si="8"/>
        <v>90</v>
      </c>
      <c r="Q19" s="233">
        <v>6.0</v>
      </c>
      <c r="R19" s="234">
        <v>4.0</v>
      </c>
      <c r="S19" s="98">
        <v>12.0</v>
      </c>
      <c r="T19" s="218">
        <f t="shared" si="9"/>
        <v>28</v>
      </c>
      <c r="U19" s="218">
        <f t="shared" si="10"/>
        <v>30</v>
      </c>
      <c r="V19" s="196">
        <f t="shared" si="11"/>
        <v>93.33333333</v>
      </c>
      <c r="W19" s="219">
        <f t="shared" si="12"/>
        <v>81.08108108</v>
      </c>
      <c r="X19" s="235">
        <v>6.0</v>
      </c>
      <c r="Y19" s="98">
        <v>2.0</v>
      </c>
      <c r="Z19" s="98">
        <v>12.0</v>
      </c>
      <c r="AA19" s="220">
        <f t="shared" si="13"/>
        <v>36</v>
      </c>
      <c r="AB19" s="220">
        <f t="shared" si="14"/>
        <v>42</v>
      </c>
      <c r="AC19" s="220">
        <f t="shared" si="15"/>
        <v>94.73684211</v>
      </c>
      <c r="AD19" s="220">
        <f t="shared" si="16"/>
        <v>79.24528302</v>
      </c>
      <c r="AE19" s="70">
        <v>8.0</v>
      </c>
      <c r="AF19" s="236">
        <v>2.0</v>
      </c>
      <c r="AG19" s="70">
        <v>12.0</v>
      </c>
      <c r="AH19" s="220">
        <f t="shared" si="17"/>
        <v>46</v>
      </c>
      <c r="AI19" s="220">
        <f t="shared" si="18"/>
        <v>54</v>
      </c>
      <c r="AJ19" s="220">
        <f t="shared" si="19"/>
        <v>93.87755102</v>
      </c>
      <c r="AK19" s="223">
        <f t="shared" si="20"/>
        <v>78.26086957</v>
      </c>
      <c r="AL19" s="235">
        <v>5.0</v>
      </c>
      <c r="AM19" s="237">
        <v>3.0</v>
      </c>
      <c r="AN19" s="238">
        <v>14.0</v>
      </c>
      <c r="AO19" s="220">
        <f t="shared" si="21"/>
        <v>54</v>
      </c>
      <c r="AP19" s="220">
        <f t="shared" si="22"/>
        <v>68</v>
      </c>
      <c r="AQ19" s="220">
        <f t="shared" si="23"/>
        <v>91.52542373</v>
      </c>
      <c r="AR19" s="223">
        <f t="shared" si="24"/>
        <v>81.92771084</v>
      </c>
      <c r="AS19" s="76"/>
      <c r="AT19" s="239"/>
      <c r="AU19" s="240"/>
      <c r="AV19" s="76"/>
      <c r="AW19" s="76"/>
      <c r="AX19" s="239"/>
      <c r="AY19" s="240"/>
      <c r="AZ19" s="241"/>
      <c r="BA19" s="241"/>
      <c r="BB19" s="25"/>
      <c r="BC19" s="25"/>
      <c r="BD19" s="241"/>
      <c r="BE19" s="241"/>
      <c r="BF19" s="242"/>
      <c r="BG19" s="240"/>
      <c r="BH19" s="243"/>
      <c r="BI19" s="243"/>
      <c r="BJ19" s="239"/>
      <c r="BK19" s="244"/>
      <c r="BL19" s="243"/>
      <c r="BM19" s="243"/>
      <c r="BN19" s="31"/>
      <c r="BO19" s="31"/>
      <c r="BP19" s="243"/>
      <c r="BQ19" s="243"/>
      <c r="BR19" s="31"/>
      <c r="BS19" s="31"/>
      <c r="BT19" s="32"/>
      <c r="BU19" s="32"/>
      <c r="BV19" s="31"/>
      <c r="BW19" s="31"/>
      <c r="BX19" s="32"/>
      <c r="BY19" s="32"/>
      <c r="BZ19" s="31"/>
      <c r="CA19" s="32"/>
      <c r="CB19" s="32"/>
      <c r="CC19" s="32"/>
      <c r="CD19" s="31"/>
      <c r="CE19" s="31"/>
      <c r="CF19" s="4"/>
      <c r="CG19" s="4"/>
    </row>
    <row r="20">
      <c r="A20" s="231">
        <v>15.0</v>
      </c>
      <c r="B20" s="232" t="s">
        <v>31</v>
      </c>
      <c r="C20" s="233">
        <v>6.0</v>
      </c>
      <c r="D20" s="233">
        <v>1.0</v>
      </c>
      <c r="E20" s="233">
        <v>2.0</v>
      </c>
      <c r="F20" s="219">
        <f t="shared" si="1"/>
        <v>7</v>
      </c>
      <c r="G20" s="219">
        <f t="shared" si="2"/>
        <v>2</v>
      </c>
      <c r="H20" s="219">
        <f t="shared" si="3"/>
        <v>100</v>
      </c>
      <c r="I20" s="219">
        <f t="shared" si="4"/>
        <v>50</v>
      </c>
      <c r="J20" s="98">
        <v>7.0</v>
      </c>
      <c r="K20" s="98">
        <v>3.0</v>
      </c>
      <c r="L20" s="233">
        <v>12.0</v>
      </c>
      <c r="M20" s="219">
        <f t="shared" si="5"/>
        <v>17</v>
      </c>
      <c r="N20" s="219">
        <f t="shared" si="6"/>
        <v>14</v>
      </c>
      <c r="O20" s="219">
        <f t="shared" si="7"/>
        <v>94.44444444</v>
      </c>
      <c r="P20" s="219">
        <f t="shared" si="8"/>
        <v>70</v>
      </c>
      <c r="Q20" s="233">
        <v>7.0</v>
      </c>
      <c r="R20" s="234">
        <v>4.0</v>
      </c>
      <c r="S20" s="98">
        <v>13.0</v>
      </c>
      <c r="T20" s="218">
        <f t="shared" si="9"/>
        <v>28</v>
      </c>
      <c r="U20" s="218">
        <f t="shared" si="10"/>
        <v>27</v>
      </c>
      <c r="V20" s="196">
        <f t="shared" si="11"/>
        <v>93.33333333</v>
      </c>
      <c r="W20" s="219">
        <f t="shared" si="12"/>
        <v>72.97297297</v>
      </c>
      <c r="X20" s="235">
        <v>6.0</v>
      </c>
      <c r="Y20" s="98">
        <v>1.0</v>
      </c>
      <c r="Z20" s="98">
        <v>12.0</v>
      </c>
      <c r="AA20" s="220">
        <f t="shared" si="13"/>
        <v>35</v>
      </c>
      <c r="AB20" s="220">
        <f t="shared" si="14"/>
        <v>39</v>
      </c>
      <c r="AC20" s="220">
        <f t="shared" si="15"/>
        <v>92.10526316</v>
      </c>
      <c r="AD20" s="220">
        <f t="shared" si="16"/>
        <v>73.58490566</v>
      </c>
      <c r="AE20" s="70">
        <v>8.0</v>
      </c>
      <c r="AF20" s="236">
        <v>3.0</v>
      </c>
      <c r="AG20" s="70">
        <v>16.0</v>
      </c>
      <c r="AH20" s="220">
        <f t="shared" si="17"/>
        <v>46</v>
      </c>
      <c r="AI20" s="220">
        <f t="shared" si="18"/>
        <v>55</v>
      </c>
      <c r="AJ20" s="220">
        <f t="shared" si="19"/>
        <v>93.87755102</v>
      </c>
      <c r="AK20" s="223">
        <f t="shared" si="20"/>
        <v>79.71014493</v>
      </c>
      <c r="AL20" s="235">
        <v>4.0</v>
      </c>
      <c r="AM20" s="237">
        <v>2.0</v>
      </c>
      <c r="AN20" s="238">
        <v>14.0</v>
      </c>
      <c r="AO20" s="220">
        <f t="shared" si="21"/>
        <v>52</v>
      </c>
      <c r="AP20" s="220">
        <f t="shared" si="22"/>
        <v>69</v>
      </c>
      <c r="AQ20" s="220">
        <f t="shared" si="23"/>
        <v>88.13559322</v>
      </c>
      <c r="AR20" s="223">
        <f t="shared" si="24"/>
        <v>83.13253012</v>
      </c>
      <c r="AS20" s="76"/>
      <c r="AT20" s="239"/>
      <c r="AU20" s="240"/>
      <c r="AV20" s="76"/>
      <c r="AW20" s="76"/>
      <c r="AX20" s="239"/>
      <c r="AY20" s="240"/>
      <c r="AZ20" s="241"/>
      <c r="BA20" s="241"/>
      <c r="BB20" s="25"/>
      <c r="BC20" s="25"/>
      <c r="BD20" s="241"/>
      <c r="BE20" s="241"/>
      <c r="BF20" s="242"/>
      <c r="BG20" s="240"/>
      <c r="BH20" s="243"/>
      <c r="BI20" s="243"/>
      <c r="BJ20" s="239"/>
      <c r="BK20" s="244"/>
      <c r="BL20" s="243"/>
      <c r="BM20" s="243"/>
      <c r="BN20" s="31"/>
      <c r="BO20" s="31"/>
      <c r="BP20" s="243"/>
      <c r="BQ20" s="243"/>
      <c r="BR20" s="31"/>
      <c r="BS20" s="31"/>
      <c r="BT20" s="32"/>
      <c r="BU20" s="32"/>
      <c r="BV20" s="31"/>
      <c r="BW20" s="31"/>
      <c r="BX20" s="32"/>
      <c r="BY20" s="32"/>
      <c r="BZ20" s="31"/>
      <c r="CA20" s="32"/>
      <c r="CB20" s="32"/>
      <c r="CC20" s="32"/>
      <c r="CD20" s="31"/>
      <c r="CE20" s="31"/>
      <c r="CF20" s="4"/>
      <c r="CG20" s="4"/>
    </row>
    <row r="21">
      <c r="A21" s="231">
        <v>16.0</v>
      </c>
      <c r="B21" s="232" t="s">
        <v>32</v>
      </c>
      <c r="C21" s="233">
        <v>6.0</v>
      </c>
      <c r="D21" s="233">
        <v>1.0</v>
      </c>
      <c r="E21" s="233">
        <v>4.0</v>
      </c>
      <c r="F21" s="219">
        <f t="shared" si="1"/>
        <v>7</v>
      </c>
      <c r="G21" s="219">
        <f t="shared" si="2"/>
        <v>4</v>
      </c>
      <c r="H21" s="219">
        <f t="shared" si="3"/>
        <v>100</v>
      </c>
      <c r="I21" s="219">
        <f t="shared" si="4"/>
        <v>100</v>
      </c>
      <c r="J21" s="98">
        <v>3.0</v>
      </c>
      <c r="K21" s="98">
        <v>2.0</v>
      </c>
      <c r="L21" s="233">
        <v>10.0</v>
      </c>
      <c r="M21" s="219">
        <f t="shared" si="5"/>
        <v>12</v>
      </c>
      <c r="N21" s="219">
        <f t="shared" si="6"/>
        <v>14</v>
      </c>
      <c r="O21" s="219">
        <f t="shared" si="7"/>
        <v>66.66666667</v>
      </c>
      <c r="P21" s="219">
        <f t="shared" si="8"/>
        <v>70</v>
      </c>
      <c r="Q21" s="233">
        <v>6.0</v>
      </c>
      <c r="R21" s="234">
        <v>4.0</v>
      </c>
      <c r="S21" s="98">
        <v>17.0</v>
      </c>
      <c r="T21" s="218">
        <f t="shared" si="9"/>
        <v>22</v>
      </c>
      <c r="U21" s="218">
        <f t="shared" si="10"/>
        <v>31</v>
      </c>
      <c r="V21" s="196">
        <f t="shared" si="11"/>
        <v>73.33333333</v>
      </c>
      <c r="W21" s="219">
        <f t="shared" si="12"/>
        <v>83.78378378</v>
      </c>
      <c r="X21" s="235">
        <v>7.0</v>
      </c>
      <c r="Y21" s="98">
        <v>2.0</v>
      </c>
      <c r="Z21" s="98">
        <v>14.0</v>
      </c>
      <c r="AA21" s="220">
        <f t="shared" si="13"/>
        <v>31</v>
      </c>
      <c r="AB21" s="220">
        <f t="shared" si="14"/>
        <v>45</v>
      </c>
      <c r="AC21" s="220">
        <f t="shared" si="15"/>
        <v>81.57894737</v>
      </c>
      <c r="AD21" s="220">
        <f t="shared" si="16"/>
        <v>84.90566038</v>
      </c>
      <c r="AE21" s="70">
        <v>8.0</v>
      </c>
      <c r="AF21" s="236">
        <v>3.0</v>
      </c>
      <c r="AG21" s="70">
        <v>16.0</v>
      </c>
      <c r="AH21" s="220">
        <f t="shared" si="17"/>
        <v>42</v>
      </c>
      <c r="AI21" s="220">
        <f t="shared" si="18"/>
        <v>61</v>
      </c>
      <c r="AJ21" s="220">
        <f t="shared" si="19"/>
        <v>85.71428571</v>
      </c>
      <c r="AK21" s="223">
        <f t="shared" si="20"/>
        <v>88.4057971</v>
      </c>
      <c r="AL21" s="235">
        <v>6.0</v>
      </c>
      <c r="AM21" s="237">
        <v>3.0</v>
      </c>
      <c r="AN21" s="238">
        <v>14.0</v>
      </c>
      <c r="AO21" s="220">
        <f t="shared" si="21"/>
        <v>51</v>
      </c>
      <c r="AP21" s="220">
        <f t="shared" si="22"/>
        <v>75</v>
      </c>
      <c r="AQ21" s="220">
        <f t="shared" si="23"/>
        <v>86.44067797</v>
      </c>
      <c r="AR21" s="223">
        <f t="shared" si="24"/>
        <v>90.36144578</v>
      </c>
      <c r="AS21" s="76"/>
      <c r="AT21" s="239"/>
      <c r="AU21" s="240"/>
      <c r="AV21" s="76"/>
      <c r="AW21" s="76"/>
      <c r="AX21" s="239"/>
      <c r="AY21" s="240"/>
      <c r="AZ21" s="241"/>
      <c r="BA21" s="241"/>
      <c r="BB21" s="25"/>
      <c r="BC21" s="25"/>
      <c r="BD21" s="241"/>
      <c r="BE21" s="241"/>
      <c r="BF21" s="242"/>
      <c r="BG21" s="240"/>
      <c r="BH21" s="243"/>
      <c r="BI21" s="243"/>
      <c r="BJ21" s="239"/>
      <c r="BK21" s="244"/>
      <c r="BL21" s="243"/>
      <c r="BM21" s="243"/>
      <c r="BN21" s="31"/>
      <c r="BO21" s="31"/>
      <c r="BP21" s="243"/>
      <c r="BQ21" s="243"/>
      <c r="BR21" s="31"/>
      <c r="BS21" s="31"/>
      <c r="BT21" s="32"/>
      <c r="BU21" s="32"/>
      <c r="BV21" s="31"/>
      <c r="BW21" s="31"/>
      <c r="BX21" s="32"/>
      <c r="BY21" s="32"/>
      <c r="BZ21" s="31"/>
      <c r="CA21" s="32"/>
      <c r="CB21" s="32"/>
      <c r="CC21" s="32"/>
      <c r="CD21" s="31"/>
      <c r="CE21" s="31"/>
      <c r="CF21" s="4"/>
      <c r="CG21" s="4"/>
    </row>
    <row r="22">
      <c r="A22" s="231">
        <v>17.0</v>
      </c>
      <c r="B22" s="232" t="s">
        <v>33</v>
      </c>
      <c r="C22" s="233">
        <v>6.0</v>
      </c>
      <c r="D22" s="233">
        <v>1.0</v>
      </c>
      <c r="E22" s="233">
        <v>4.0</v>
      </c>
      <c r="F22" s="219">
        <f t="shared" si="1"/>
        <v>7</v>
      </c>
      <c r="G22" s="219">
        <f t="shared" si="2"/>
        <v>4</v>
      </c>
      <c r="H22" s="219">
        <f t="shared" si="3"/>
        <v>100</v>
      </c>
      <c r="I22" s="219">
        <f t="shared" si="4"/>
        <v>100</v>
      </c>
      <c r="J22" s="98">
        <v>6.0</v>
      </c>
      <c r="K22" s="98">
        <v>4.0</v>
      </c>
      <c r="L22" s="233">
        <v>16.0</v>
      </c>
      <c r="M22" s="219">
        <f t="shared" si="5"/>
        <v>17</v>
      </c>
      <c r="N22" s="219">
        <f t="shared" si="6"/>
        <v>20</v>
      </c>
      <c r="O22" s="219">
        <f t="shared" si="7"/>
        <v>94.44444444</v>
      </c>
      <c r="P22" s="219">
        <f t="shared" si="8"/>
        <v>100</v>
      </c>
      <c r="Q22" s="233">
        <v>8.0</v>
      </c>
      <c r="R22" s="245">
        <v>4.0</v>
      </c>
      <c r="S22" s="98">
        <v>15.0</v>
      </c>
      <c r="T22" s="218">
        <f t="shared" si="9"/>
        <v>29</v>
      </c>
      <c r="U22" s="218">
        <f t="shared" si="10"/>
        <v>35</v>
      </c>
      <c r="V22" s="196">
        <f t="shared" si="11"/>
        <v>96.66666667</v>
      </c>
      <c r="W22" s="219">
        <f t="shared" si="12"/>
        <v>94.59459459</v>
      </c>
      <c r="X22" s="235">
        <v>6.0</v>
      </c>
      <c r="Y22" s="98">
        <v>2.0</v>
      </c>
      <c r="Z22" s="98">
        <v>12.0</v>
      </c>
      <c r="AA22" s="220">
        <f t="shared" si="13"/>
        <v>37</v>
      </c>
      <c r="AB22" s="220">
        <f t="shared" si="14"/>
        <v>47</v>
      </c>
      <c r="AC22" s="220">
        <f t="shared" si="15"/>
        <v>97.36842105</v>
      </c>
      <c r="AD22" s="220">
        <f t="shared" si="16"/>
        <v>88.67924528</v>
      </c>
      <c r="AE22" s="70">
        <v>7.0</v>
      </c>
      <c r="AF22" s="236">
        <v>3.0</v>
      </c>
      <c r="AG22" s="70">
        <v>14.0</v>
      </c>
      <c r="AH22" s="220">
        <f t="shared" si="17"/>
        <v>47</v>
      </c>
      <c r="AI22" s="220">
        <f t="shared" si="18"/>
        <v>61</v>
      </c>
      <c r="AJ22" s="220">
        <f t="shared" si="19"/>
        <v>95.91836735</v>
      </c>
      <c r="AK22" s="223">
        <f t="shared" si="20"/>
        <v>88.4057971</v>
      </c>
      <c r="AL22" s="235">
        <v>5.0</v>
      </c>
      <c r="AM22" s="237">
        <v>3.0</v>
      </c>
      <c r="AN22" s="238">
        <v>14.0</v>
      </c>
      <c r="AO22" s="220">
        <f t="shared" si="21"/>
        <v>55</v>
      </c>
      <c r="AP22" s="220">
        <f t="shared" si="22"/>
        <v>75</v>
      </c>
      <c r="AQ22" s="220">
        <f t="shared" si="23"/>
        <v>93.22033898</v>
      </c>
      <c r="AR22" s="223">
        <f t="shared" si="24"/>
        <v>90.36144578</v>
      </c>
      <c r="AS22" s="76"/>
      <c r="AT22" s="239"/>
      <c r="AU22" s="240"/>
      <c r="AV22" s="76"/>
      <c r="AW22" s="76"/>
      <c r="AX22" s="239"/>
      <c r="AY22" s="240"/>
      <c r="AZ22" s="241"/>
      <c r="BA22" s="241"/>
      <c r="BB22" s="25"/>
      <c r="BC22" s="25"/>
      <c r="BD22" s="241"/>
      <c r="BE22" s="241"/>
      <c r="BF22" s="242"/>
      <c r="BG22" s="240"/>
      <c r="BH22" s="243"/>
      <c r="BI22" s="243"/>
      <c r="BJ22" s="239"/>
      <c r="BK22" s="244"/>
      <c r="BL22" s="243"/>
      <c r="BM22" s="243"/>
      <c r="BN22" s="31"/>
      <c r="BO22" s="31"/>
      <c r="BP22" s="243"/>
      <c r="BQ22" s="243"/>
      <c r="BR22" s="31"/>
      <c r="BS22" s="31"/>
      <c r="BT22" s="32"/>
      <c r="BU22" s="32"/>
      <c r="BV22" s="31"/>
      <c r="BW22" s="31"/>
      <c r="BX22" s="32"/>
      <c r="BY22" s="32"/>
      <c r="BZ22" s="31"/>
      <c r="CA22" s="32"/>
      <c r="CB22" s="32"/>
      <c r="CC22" s="32"/>
      <c r="CD22" s="31"/>
      <c r="CE22" s="31"/>
      <c r="CF22" s="4"/>
      <c r="CG22" s="4"/>
    </row>
    <row r="23">
      <c r="A23" s="231">
        <v>18.0</v>
      </c>
      <c r="B23" s="232" t="s">
        <v>34</v>
      </c>
      <c r="C23" s="233">
        <v>6.0</v>
      </c>
      <c r="D23" s="233">
        <v>1.0</v>
      </c>
      <c r="E23" s="233">
        <v>4.0</v>
      </c>
      <c r="F23" s="219">
        <f t="shared" si="1"/>
        <v>7</v>
      </c>
      <c r="G23" s="219">
        <f t="shared" si="2"/>
        <v>4</v>
      </c>
      <c r="H23" s="219">
        <f t="shared" si="3"/>
        <v>100</v>
      </c>
      <c r="I23" s="219">
        <f t="shared" si="4"/>
        <v>100</v>
      </c>
      <c r="J23" s="98">
        <v>6.0</v>
      </c>
      <c r="K23" s="98">
        <v>4.0</v>
      </c>
      <c r="L23" s="233">
        <v>14.0</v>
      </c>
      <c r="M23" s="219">
        <f t="shared" si="5"/>
        <v>17</v>
      </c>
      <c r="N23" s="219">
        <f t="shared" si="6"/>
        <v>18</v>
      </c>
      <c r="O23" s="219">
        <f t="shared" si="7"/>
        <v>94.44444444</v>
      </c>
      <c r="P23" s="219">
        <f t="shared" si="8"/>
        <v>90</v>
      </c>
      <c r="Q23" s="233">
        <v>8.0</v>
      </c>
      <c r="R23" s="234">
        <v>3.0</v>
      </c>
      <c r="S23" s="98">
        <v>17.0</v>
      </c>
      <c r="T23" s="218">
        <f t="shared" si="9"/>
        <v>28</v>
      </c>
      <c r="U23" s="218">
        <f t="shared" si="10"/>
        <v>35</v>
      </c>
      <c r="V23" s="196">
        <f t="shared" si="11"/>
        <v>93.33333333</v>
      </c>
      <c r="W23" s="219">
        <f t="shared" si="12"/>
        <v>94.59459459</v>
      </c>
      <c r="X23" s="235">
        <v>7.0</v>
      </c>
      <c r="Y23" s="98">
        <v>2.0</v>
      </c>
      <c r="Z23" s="98">
        <v>12.0</v>
      </c>
      <c r="AA23" s="220">
        <f t="shared" si="13"/>
        <v>37</v>
      </c>
      <c r="AB23" s="220">
        <f t="shared" si="14"/>
        <v>47</v>
      </c>
      <c r="AC23" s="220">
        <f t="shared" si="15"/>
        <v>97.36842105</v>
      </c>
      <c r="AD23" s="220">
        <f t="shared" si="16"/>
        <v>88.67924528</v>
      </c>
      <c r="AE23" s="70">
        <v>7.0</v>
      </c>
      <c r="AF23" s="236">
        <v>3.0</v>
      </c>
      <c r="AG23" s="70">
        <v>16.0</v>
      </c>
      <c r="AH23" s="220">
        <f t="shared" si="17"/>
        <v>47</v>
      </c>
      <c r="AI23" s="220">
        <f t="shared" si="18"/>
        <v>63</v>
      </c>
      <c r="AJ23" s="220">
        <f t="shared" si="19"/>
        <v>95.91836735</v>
      </c>
      <c r="AK23" s="223">
        <f t="shared" si="20"/>
        <v>91.30434783</v>
      </c>
      <c r="AL23" s="235">
        <v>4.0</v>
      </c>
      <c r="AM23" s="237">
        <v>3.0</v>
      </c>
      <c r="AN23" s="238">
        <v>12.0</v>
      </c>
      <c r="AO23" s="220">
        <f t="shared" si="21"/>
        <v>54</v>
      </c>
      <c r="AP23" s="220">
        <f t="shared" si="22"/>
        <v>75</v>
      </c>
      <c r="AQ23" s="220">
        <f t="shared" si="23"/>
        <v>91.52542373</v>
      </c>
      <c r="AR23" s="223">
        <f t="shared" si="24"/>
        <v>90.36144578</v>
      </c>
      <c r="AS23" s="76"/>
      <c r="AT23" s="239"/>
      <c r="AU23" s="240"/>
      <c r="AV23" s="76"/>
      <c r="AW23" s="76"/>
      <c r="AX23" s="239"/>
      <c r="AY23" s="240"/>
      <c r="AZ23" s="241"/>
      <c r="BA23" s="241"/>
      <c r="BB23" s="25"/>
      <c r="BC23" s="25"/>
      <c r="BD23" s="241"/>
      <c r="BE23" s="241"/>
      <c r="BF23" s="242"/>
      <c r="BG23" s="240"/>
      <c r="BH23" s="243"/>
      <c r="BI23" s="243"/>
      <c r="BJ23" s="239"/>
      <c r="BK23" s="244"/>
      <c r="BL23" s="243"/>
      <c r="BM23" s="243"/>
      <c r="BN23" s="31"/>
      <c r="BO23" s="31"/>
      <c r="BP23" s="243"/>
      <c r="BQ23" s="243"/>
      <c r="BR23" s="31"/>
      <c r="BS23" s="31"/>
      <c r="BT23" s="32"/>
      <c r="BU23" s="32"/>
      <c r="BV23" s="31"/>
      <c r="BW23" s="31"/>
      <c r="BX23" s="32"/>
      <c r="BY23" s="32"/>
      <c r="BZ23" s="31"/>
      <c r="CA23" s="32"/>
      <c r="CB23" s="32"/>
      <c r="CC23" s="32"/>
      <c r="CD23" s="31"/>
      <c r="CE23" s="31"/>
      <c r="CF23" s="4"/>
      <c r="CG23" s="4"/>
    </row>
    <row r="24">
      <c r="A24" s="231">
        <v>19.0</v>
      </c>
      <c r="B24" s="232" t="s">
        <v>35</v>
      </c>
      <c r="C24" s="233">
        <v>6.0</v>
      </c>
      <c r="D24" s="233">
        <v>1.0</v>
      </c>
      <c r="E24" s="233">
        <v>4.0</v>
      </c>
      <c r="F24" s="219">
        <f t="shared" si="1"/>
        <v>7</v>
      </c>
      <c r="G24" s="219">
        <f t="shared" si="2"/>
        <v>4</v>
      </c>
      <c r="H24" s="219">
        <f t="shared" si="3"/>
        <v>100</v>
      </c>
      <c r="I24" s="219">
        <f t="shared" si="4"/>
        <v>100</v>
      </c>
      <c r="J24" s="98">
        <v>6.0</v>
      </c>
      <c r="K24" s="98">
        <v>4.0</v>
      </c>
      <c r="L24" s="233">
        <v>14.0</v>
      </c>
      <c r="M24" s="219">
        <f t="shared" si="5"/>
        <v>17</v>
      </c>
      <c r="N24" s="219">
        <f t="shared" si="6"/>
        <v>18</v>
      </c>
      <c r="O24" s="219">
        <f t="shared" si="7"/>
        <v>94.44444444</v>
      </c>
      <c r="P24" s="219">
        <f t="shared" si="8"/>
        <v>90</v>
      </c>
      <c r="Q24" s="233">
        <v>8.0</v>
      </c>
      <c r="R24" s="234">
        <v>4.0</v>
      </c>
      <c r="S24" s="98">
        <v>17.0</v>
      </c>
      <c r="T24" s="218">
        <f t="shared" si="9"/>
        <v>29</v>
      </c>
      <c r="U24" s="218">
        <f t="shared" si="10"/>
        <v>35</v>
      </c>
      <c r="V24" s="196">
        <f t="shared" si="11"/>
        <v>96.66666667</v>
      </c>
      <c r="W24" s="219">
        <f t="shared" si="12"/>
        <v>94.59459459</v>
      </c>
      <c r="X24" s="235">
        <v>7.0</v>
      </c>
      <c r="Y24" s="98">
        <v>2.0</v>
      </c>
      <c r="Z24" s="98">
        <v>16.0</v>
      </c>
      <c r="AA24" s="220">
        <f t="shared" si="13"/>
        <v>38</v>
      </c>
      <c r="AB24" s="220">
        <f t="shared" si="14"/>
        <v>51</v>
      </c>
      <c r="AC24" s="220">
        <f t="shared" si="15"/>
        <v>100</v>
      </c>
      <c r="AD24" s="220">
        <f t="shared" si="16"/>
        <v>96.22641509</v>
      </c>
      <c r="AE24" s="70">
        <v>8.0</v>
      </c>
      <c r="AF24" s="236">
        <v>3.0</v>
      </c>
      <c r="AG24" s="70">
        <v>14.0</v>
      </c>
      <c r="AH24" s="220">
        <f t="shared" si="17"/>
        <v>49</v>
      </c>
      <c r="AI24" s="220">
        <f t="shared" si="18"/>
        <v>65</v>
      </c>
      <c r="AJ24" s="220">
        <f t="shared" si="19"/>
        <v>100</v>
      </c>
      <c r="AK24" s="223">
        <f t="shared" si="20"/>
        <v>94.20289855</v>
      </c>
      <c r="AL24" s="235">
        <v>5.0</v>
      </c>
      <c r="AM24" s="237">
        <v>3.0</v>
      </c>
      <c r="AN24" s="238">
        <v>14.0</v>
      </c>
      <c r="AO24" s="220">
        <f t="shared" si="21"/>
        <v>57</v>
      </c>
      <c r="AP24" s="220">
        <f t="shared" si="22"/>
        <v>79</v>
      </c>
      <c r="AQ24" s="220">
        <f t="shared" si="23"/>
        <v>96.61016949</v>
      </c>
      <c r="AR24" s="223">
        <f t="shared" si="24"/>
        <v>95.18072289</v>
      </c>
      <c r="AS24" s="76"/>
      <c r="AT24" s="239"/>
      <c r="AU24" s="240"/>
      <c r="AV24" s="76"/>
      <c r="AW24" s="76"/>
      <c r="AX24" s="239"/>
      <c r="AY24" s="240"/>
      <c r="AZ24" s="241"/>
      <c r="BA24" s="241"/>
      <c r="BB24" s="25"/>
      <c r="BC24" s="25"/>
      <c r="BD24" s="241"/>
      <c r="BE24" s="241"/>
      <c r="BF24" s="242"/>
      <c r="BG24" s="240"/>
      <c r="BH24" s="243"/>
      <c r="BI24" s="243"/>
      <c r="BJ24" s="239"/>
      <c r="BK24" s="244"/>
      <c r="BL24" s="243"/>
      <c r="BM24" s="243"/>
      <c r="BN24" s="31"/>
      <c r="BO24" s="31"/>
      <c r="BP24" s="243"/>
      <c r="BQ24" s="243"/>
      <c r="BR24" s="31"/>
      <c r="BS24" s="31"/>
      <c r="BT24" s="32"/>
      <c r="BU24" s="32"/>
      <c r="BV24" s="31"/>
      <c r="BW24" s="31"/>
      <c r="BX24" s="32"/>
      <c r="BY24" s="32"/>
      <c r="BZ24" s="31"/>
      <c r="CA24" s="32"/>
      <c r="CB24" s="32"/>
      <c r="CC24" s="32"/>
      <c r="CD24" s="31"/>
      <c r="CE24" s="31"/>
      <c r="CF24" s="4"/>
      <c r="CG24" s="4"/>
    </row>
    <row r="25">
      <c r="A25" s="231">
        <v>20.0</v>
      </c>
      <c r="B25" s="232" t="s">
        <v>36</v>
      </c>
      <c r="C25" s="233">
        <v>6.0</v>
      </c>
      <c r="D25" s="233">
        <v>1.0</v>
      </c>
      <c r="E25" s="233">
        <v>4.0</v>
      </c>
      <c r="F25" s="219">
        <f t="shared" si="1"/>
        <v>7</v>
      </c>
      <c r="G25" s="219">
        <f t="shared" si="2"/>
        <v>4</v>
      </c>
      <c r="H25" s="219">
        <f t="shared" si="3"/>
        <v>100</v>
      </c>
      <c r="I25" s="219">
        <f t="shared" si="4"/>
        <v>100</v>
      </c>
      <c r="J25" s="98">
        <v>6.0</v>
      </c>
      <c r="K25" s="98">
        <v>2.0</v>
      </c>
      <c r="L25" s="233">
        <v>16.0</v>
      </c>
      <c r="M25" s="219">
        <f t="shared" si="5"/>
        <v>15</v>
      </c>
      <c r="N25" s="219">
        <f t="shared" si="6"/>
        <v>20</v>
      </c>
      <c r="O25" s="219">
        <f t="shared" si="7"/>
        <v>83.33333333</v>
      </c>
      <c r="P25" s="219">
        <f t="shared" si="8"/>
        <v>100</v>
      </c>
      <c r="Q25" s="233">
        <v>8.0</v>
      </c>
      <c r="R25" s="234">
        <v>4.0</v>
      </c>
      <c r="S25" s="98">
        <v>15.0</v>
      </c>
      <c r="T25" s="218">
        <f t="shared" si="9"/>
        <v>27</v>
      </c>
      <c r="U25" s="218">
        <f t="shared" si="10"/>
        <v>35</v>
      </c>
      <c r="V25" s="196">
        <f t="shared" si="11"/>
        <v>90</v>
      </c>
      <c r="W25" s="219">
        <f t="shared" si="12"/>
        <v>94.59459459</v>
      </c>
      <c r="X25" s="235">
        <v>5.0</v>
      </c>
      <c r="Y25" s="98">
        <v>2.0</v>
      </c>
      <c r="Z25" s="98">
        <v>16.0</v>
      </c>
      <c r="AA25" s="220">
        <f t="shared" si="13"/>
        <v>34</v>
      </c>
      <c r="AB25" s="220">
        <f t="shared" si="14"/>
        <v>51</v>
      </c>
      <c r="AC25" s="220">
        <f t="shared" si="15"/>
        <v>89.47368421</v>
      </c>
      <c r="AD25" s="220">
        <f t="shared" si="16"/>
        <v>96.22641509</v>
      </c>
      <c r="AE25" s="70">
        <v>7.0</v>
      </c>
      <c r="AF25" s="236">
        <v>3.0</v>
      </c>
      <c r="AG25" s="70">
        <v>16.0</v>
      </c>
      <c r="AH25" s="220">
        <f t="shared" si="17"/>
        <v>44</v>
      </c>
      <c r="AI25" s="220">
        <f t="shared" si="18"/>
        <v>67</v>
      </c>
      <c r="AJ25" s="220">
        <f t="shared" si="19"/>
        <v>89.79591837</v>
      </c>
      <c r="AK25" s="223">
        <f t="shared" si="20"/>
        <v>97.10144928</v>
      </c>
      <c r="AL25" s="235">
        <v>5.0</v>
      </c>
      <c r="AM25" s="237">
        <v>3.0</v>
      </c>
      <c r="AN25" s="238">
        <v>14.0</v>
      </c>
      <c r="AO25" s="220">
        <f t="shared" si="21"/>
        <v>52</v>
      </c>
      <c r="AP25" s="220">
        <f t="shared" si="22"/>
        <v>81</v>
      </c>
      <c r="AQ25" s="220">
        <f t="shared" si="23"/>
        <v>88.13559322</v>
      </c>
      <c r="AR25" s="223">
        <f t="shared" si="24"/>
        <v>97.59036145</v>
      </c>
      <c r="AS25" s="76"/>
      <c r="AT25" s="239"/>
      <c r="AU25" s="240"/>
      <c r="AV25" s="76"/>
      <c r="AW25" s="76"/>
      <c r="AX25" s="239"/>
      <c r="AY25" s="240"/>
      <c r="AZ25" s="241"/>
      <c r="BA25" s="241"/>
      <c r="BB25" s="25"/>
      <c r="BC25" s="25"/>
      <c r="BD25" s="241"/>
      <c r="BE25" s="241"/>
      <c r="BF25" s="242"/>
      <c r="BG25" s="240"/>
      <c r="BH25" s="243"/>
      <c r="BI25" s="243"/>
      <c r="BJ25" s="239"/>
      <c r="BK25" s="244"/>
      <c r="BL25" s="243"/>
      <c r="BM25" s="243"/>
      <c r="BN25" s="31"/>
      <c r="BO25" s="31"/>
      <c r="BP25" s="243"/>
      <c r="BQ25" s="243"/>
      <c r="BR25" s="31"/>
      <c r="BS25" s="31"/>
      <c r="BT25" s="32"/>
      <c r="BU25" s="32"/>
      <c r="BV25" s="31"/>
      <c r="BW25" s="31"/>
      <c r="BX25" s="32"/>
      <c r="BY25" s="32"/>
      <c r="BZ25" s="31"/>
      <c r="CA25" s="32"/>
      <c r="CB25" s="32"/>
      <c r="CC25" s="32"/>
      <c r="CD25" s="31"/>
      <c r="CE25" s="31"/>
      <c r="CF25" s="4"/>
      <c r="CG25" s="4"/>
    </row>
    <row r="26">
      <c r="A26" s="231">
        <v>21.0</v>
      </c>
      <c r="B26" s="232" t="s">
        <v>37</v>
      </c>
      <c r="C26" s="233">
        <v>5.0</v>
      </c>
      <c r="D26" s="233">
        <v>1.0</v>
      </c>
      <c r="E26" s="233">
        <v>4.0</v>
      </c>
      <c r="F26" s="219">
        <f t="shared" si="1"/>
        <v>6</v>
      </c>
      <c r="G26" s="219">
        <f t="shared" si="2"/>
        <v>4</v>
      </c>
      <c r="H26" s="219">
        <f t="shared" si="3"/>
        <v>85.71428571</v>
      </c>
      <c r="I26" s="219">
        <f t="shared" si="4"/>
        <v>100</v>
      </c>
      <c r="J26" s="98">
        <v>7.0</v>
      </c>
      <c r="K26" s="98">
        <v>4.0</v>
      </c>
      <c r="L26" s="233">
        <v>16.0</v>
      </c>
      <c r="M26" s="219">
        <f t="shared" si="5"/>
        <v>17</v>
      </c>
      <c r="N26" s="219">
        <f t="shared" si="6"/>
        <v>20</v>
      </c>
      <c r="O26" s="219">
        <f t="shared" si="7"/>
        <v>94.44444444</v>
      </c>
      <c r="P26" s="219">
        <f t="shared" si="8"/>
        <v>100</v>
      </c>
      <c r="Q26" s="233">
        <v>6.0</v>
      </c>
      <c r="R26" s="234">
        <v>4.0</v>
      </c>
      <c r="S26" s="98">
        <v>10.0</v>
      </c>
      <c r="T26" s="218">
        <f t="shared" si="9"/>
        <v>27</v>
      </c>
      <c r="U26" s="218">
        <f t="shared" si="10"/>
        <v>30</v>
      </c>
      <c r="V26" s="196">
        <f t="shared" si="11"/>
        <v>90</v>
      </c>
      <c r="W26" s="219">
        <f t="shared" si="12"/>
        <v>81.08108108</v>
      </c>
      <c r="X26" s="235">
        <v>6.0</v>
      </c>
      <c r="Y26" s="98">
        <v>2.0</v>
      </c>
      <c r="Z26" s="98">
        <v>12.0</v>
      </c>
      <c r="AA26" s="220">
        <f t="shared" si="13"/>
        <v>35</v>
      </c>
      <c r="AB26" s="220">
        <f t="shared" si="14"/>
        <v>42</v>
      </c>
      <c r="AC26" s="220">
        <f t="shared" si="15"/>
        <v>92.10526316</v>
      </c>
      <c r="AD26" s="220">
        <f t="shared" si="16"/>
        <v>79.24528302</v>
      </c>
      <c r="AE26" s="70">
        <v>8.0</v>
      </c>
      <c r="AF26" s="236">
        <v>3.0</v>
      </c>
      <c r="AG26" s="70">
        <v>12.0</v>
      </c>
      <c r="AH26" s="220">
        <f t="shared" si="17"/>
        <v>46</v>
      </c>
      <c r="AI26" s="220">
        <f t="shared" si="18"/>
        <v>54</v>
      </c>
      <c r="AJ26" s="220">
        <f t="shared" si="19"/>
        <v>93.87755102</v>
      </c>
      <c r="AK26" s="223">
        <f t="shared" si="20"/>
        <v>78.26086957</v>
      </c>
      <c r="AL26" s="235">
        <v>5.0</v>
      </c>
      <c r="AM26" s="237">
        <v>3.0</v>
      </c>
      <c r="AN26" s="238">
        <v>12.0</v>
      </c>
      <c r="AO26" s="220">
        <f t="shared" si="21"/>
        <v>54</v>
      </c>
      <c r="AP26" s="220">
        <f t="shared" si="22"/>
        <v>66</v>
      </c>
      <c r="AQ26" s="220">
        <f t="shared" si="23"/>
        <v>91.52542373</v>
      </c>
      <c r="AR26" s="223">
        <f t="shared" si="24"/>
        <v>79.51807229</v>
      </c>
      <c r="AS26" s="76"/>
      <c r="AT26" s="239"/>
      <c r="AU26" s="240"/>
      <c r="AV26" s="76"/>
      <c r="AW26" s="76"/>
      <c r="AX26" s="239"/>
      <c r="AY26" s="240"/>
      <c r="AZ26" s="241"/>
      <c r="BA26" s="241"/>
      <c r="BB26" s="25"/>
      <c r="BC26" s="25"/>
      <c r="BD26" s="241"/>
      <c r="BE26" s="241"/>
      <c r="BF26" s="242"/>
      <c r="BG26" s="240"/>
      <c r="BH26" s="243"/>
      <c r="BI26" s="243"/>
      <c r="BJ26" s="239"/>
      <c r="BK26" s="244"/>
      <c r="BL26" s="243"/>
      <c r="BM26" s="243"/>
      <c r="BN26" s="31"/>
      <c r="BO26" s="31"/>
      <c r="BP26" s="243"/>
      <c r="BQ26" s="243"/>
      <c r="BR26" s="31"/>
      <c r="BS26" s="31"/>
      <c r="BT26" s="32"/>
      <c r="BU26" s="32"/>
      <c r="BV26" s="31"/>
      <c r="BW26" s="31"/>
      <c r="BX26" s="32"/>
      <c r="BY26" s="32"/>
      <c r="BZ26" s="31"/>
      <c r="CA26" s="32"/>
      <c r="CB26" s="32"/>
      <c r="CC26" s="32"/>
      <c r="CD26" s="31"/>
      <c r="CE26" s="31"/>
      <c r="CF26" s="4"/>
      <c r="CG26" s="4"/>
    </row>
    <row r="27">
      <c r="A27" s="231">
        <v>22.0</v>
      </c>
      <c r="B27" s="232" t="s">
        <v>38</v>
      </c>
      <c r="C27" s="233">
        <v>6.0</v>
      </c>
      <c r="D27" s="233">
        <v>1.0</v>
      </c>
      <c r="E27" s="233">
        <v>4.0</v>
      </c>
      <c r="F27" s="219">
        <f t="shared" si="1"/>
        <v>7</v>
      </c>
      <c r="G27" s="219">
        <f t="shared" si="2"/>
        <v>4</v>
      </c>
      <c r="H27" s="219">
        <f t="shared" si="3"/>
        <v>100</v>
      </c>
      <c r="I27" s="219">
        <f t="shared" si="4"/>
        <v>100</v>
      </c>
      <c r="J27" s="98">
        <v>6.0</v>
      </c>
      <c r="K27" s="98">
        <v>4.0</v>
      </c>
      <c r="L27" s="233">
        <v>10.0</v>
      </c>
      <c r="M27" s="219">
        <f t="shared" si="5"/>
        <v>17</v>
      </c>
      <c r="N27" s="219">
        <f t="shared" si="6"/>
        <v>14</v>
      </c>
      <c r="O27" s="219">
        <f t="shared" si="7"/>
        <v>94.44444444</v>
      </c>
      <c r="P27" s="219">
        <f t="shared" si="8"/>
        <v>70</v>
      </c>
      <c r="Q27" s="233">
        <v>6.0</v>
      </c>
      <c r="R27" s="234">
        <v>4.0</v>
      </c>
      <c r="S27" s="98">
        <v>11.0</v>
      </c>
      <c r="T27" s="218">
        <f t="shared" si="9"/>
        <v>27</v>
      </c>
      <c r="U27" s="218">
        <f t="shared" si="10"/>
        <v>25</v>
      </c>
      <c r="V27" s="196">
        <f t="shared" si="11"/>
        <v>90</v>
      </c>
      <c r="W27" s="219">
        <f t="shared" si="12"/>
        <v>67.56756757</v>
      </c>
      <c r="X27" s="235">
        <v>2.0</v>
      </c>
      <c r="Y27" s="98">
        <v>2.0</v>
      </c>
      <c r="Z27" s="98">
        <v>8.0</v>
      </c>
      <c r="AA27" s="220">
        <f t="shared" si="13"/>
        <v>31</v>
      </c>
      <c r="AB27" s="220">
        <f t="shared" si="14"/>
        <v>33</v>
      </c>
      <c r="AC27" s="220">
        <f t="shared" si="15"/>
        <v>81.57894737</v>
      </c>
      <c r="AD27" s="220">
        <f t="shared" si="16"/>
        <v>62.26415094</v>
      </c>
      <c r="AE27" s="70">
        <v>6.0</v>
      </c>
      <c r="AF27" s="236">
        <v>3.0</v>
      </c>
      <c r="AG27" s="70">
        <v>14.0</v>
      </c>
      <c r="AH27" s="220">
        <f t="shared" si="17"/>
        <v>40</v>
      </c>
      <c r="AI27" s="220">
        <f t="shared" si="18"/>
        <v>47</v>
      </c>
      <c r="AJ27" s="220">
        <f t="shared" si="19"/>
        <v>81.63265306</v>
      </c>
      <c r="AK27" s="223">
        <f t="shared" si="20"/>
        <v>68.11594203</v>
      </c>
      <c r="AL27" s="235">
        <v>5.0</v>
      </c>
      <c r="AM27" s="237">
        <v>3.0</v>
      </c>
      <c r="AN27" s="238">
        <v>14.0</v>
      </c>
      <c r="AO27" s="220">
        <f t="shared" si="21"/>
        <v>48</v>
      </c>
      <c r="AP27" s="220">
        <f t="shared" si="22"/>
        <v>61</v>
      </c>
      <c r="AQ27" s="220">
        <f t="shared" si="23"/>
        <v>81.3559322</v>
      </c>
      <c r="AR27" s="223">
        <f t="shared" si="24"/>
        <v>73.4939759</v>
      </c>
      <c r="AS27" s="76"/>
      <c r="AT27" s="239"/>
      <c r="AU27" s="240"/>
      <c r="AV27" s="76"/>
      <c r="AW27" s="76"/>
      <c r="AX27" s="239"/>
      <c r="AY27" s="240"/>
      <c r="AZ27" s="241"/>
      <c r="BA27" s="241"/>
      <c r="BB27" s="25"/>
      <c r="BC27" s="25"/>
      <c r="BD27" s="241"/>
      <c r="BE27" s="241"/>
      <c r="BF27" s="242"/>
      <c r="BG27" s="240"/>
      <c r="BH27" s="243"/>
      <c r="BI27" s="243"/>
      <c r="BJ27" s="239"/>
      <c r="BK27" s="244"/>
      <c r="BL27" s="243"/>
      <c r="BM27" s="243"/>
      <c r="BN27" s="31"/>
      <c r="BO27" s="31"/>
      <c r="BP27" s="243"/>
      <c r="BQ27" s="243"/>
      <c r="BR27" s="31"/>
      <c r="BS27" s="31"/>
      <c r="BT27" s="32"/>
      <c r="BU27" s="32"/>
      <c r="BV27" s="31"/>
      <c r="BW27" s="31"/>
      <c r="BX27" s="32"/>
      <c r="BY27" s="32"/>
      <c r="BZ27" s="31"/>
      <c r="CA27" s="32"/>
      <c r="CB27" s="32"/>
      <c r="CC27" s="32"/>
      <c r="CD27" s="31"/>
      <c r="CE27" s="31"/>
      <c r="CF27" s="4"/>
      <c r="CG27" s="4"/>
    </row>
    <row r="28">
      <c r="A28" s="231">
        <v>23.0</v>
      </c>
      <c r="B28" s="232" t="s">
        <v>39</v>
      </c>
      <c r="C28" s="233">
        <v>6.0</v>
      </c>
      <c r="D28" s="233">
        <v>0.0</v>
      </c>
      <c r="E28" s="233">
        <v>4.0</v>
      </c>
      <c r="F28" s="219">
        <f t="shared" si="1"/>
        <v>6</v>
      </c>
      <c r="G28" s="219">
        <f t="shared" si="2"/>
        <v>4</v>
      </c>
      <c r="H28" s="219">
        <f t="shared" si="3"/>
        <v>85.71428571</v>
      </c>
      <c r="I28" s="219">
        <f t="shared" si="4"/>
        <v>100</v>
      </c>
      <c r="J28" s="98">
        <v>7.0</v>
      </c>
      <c r="K28" s="98">
        <v>4.0</v>
      </c>
      <c r="L28" s="233">
        <v>16.0</v>
      </c>
      <c r="M28" s="219">
        <f t="shared" si="5"/>
        <v>17</v>
      </c>
      <c r="N28" s="219">
        <f t="shared" si="6"/>
        <v>20</v>
      </c>
      <c r="O28" s="219">
        <f t="shared" si="7"/>
        <v>94.44444444</v>
      </c>
      <c r="P28" s="219">
        <f t="shared" si="8"/>
        <v>100</v>
      </c>
      <c r="Q28" s="233">
        <v>8.0</v>
      </c>
      <c r="R28" s="234">
        <v>4.0</v>
      </c>
      <c r="S28" s="98">
        <v>15.0</v>
      </c>
      <c r="T28" s="218">
        <f t="shared" si="9"/>
        <v>29</v>
      </c>
      <c r="U28" s="218">
        <f t="shared" si="10"/>
        <v>35</v>
      </c>
      <c r="V28" s="196">
        <f t="shared" si="11"/>
        <v>96.66666667</v>
      </c>
      <c r="W28" s="219">
        <f t="shared" si="12"/>
        <v>94.59459459</v>
      </c>
      <c r="X28" s="235">
        <v>7.0</v>
      </c>
      <c r="Y28" s="98">
        <v>2.0</v>
      </c>
      <c r="Z28" s="98">
        <v>16.0</v>
      </c>
      <c r="AA28" s="220">
        <f t="shared" si="13"/>
        <v>38</v>
      </c>
      <c r="AB28" s="220">
        <f t="shared" si="14"/>
        <v>51</v>
      </c>
      <c r="AC28" s="220">
        <f t="shared" si="15"/>
        <v>100</v>
      </c>
      <c r="AD28" s="220">
        <f t="shared" si="16"/>
        <v>96.22641509</v>
      </c>
      <c r="AE28" s="70">
        <v>7.0</v>
      </c>
      <c r="AF28" s="236">
        <v>3.0</v>
      </c>
      <c r="AG28" s="70">
        <v>16.0</v>
      </c>
      <c r="AH28" s="220">
        <f t="shared" si="17"/>
        <v>48</v>
      </c>
      <c r="AI28" s="220">
        <f t="shared" si="18"/>
        <v>67</v>
      </c>
      <c r="AJ28" s="220">
        <f t="shared" si="19"/>
        <v>97.95918367</v>
      </c>
      <c r="AK28" s="223">
        <f t="shared" si="20"/>
        <v>97.10144928</v>
      </c>
      <c r="AL28" s="235">
        <v>5.0</v>
      </c>
      <c r="AM28" s="237">
        <v>3.0</v>
      </c>
      <c r="AN28" s="238">
        <v>14.0</v>
      </c>
      <c r="AO28" s="220">
        <f t="shared" si="21"/>
        <v>56</v>
      </c>
      <c r="AP28" s="220">
        <f t="shared" si="22"/>
        <v>81</v>
      </c>
      <c r="AQ28" s="220">
        <f t="shared" si="23"/>
        <v>94.91525424</v>
      </c>
      <c r="AR28" s="223">
        <f t="shared" si="24"/>
        <v>97.59036145</v>
      </c>
      <c r="AS28" s="76"/>
      <c r="AT28" s="239"/>
      <c r="AU28" s="240"/>
      <c r="AV28" s="76"/>
      <c r="AW28" s="76"/>
      <c r="AX28" s="239"/>
      <c r="AY28" s="240"/>
      <c r="AZ28" s="241"/>
      <c r="BA28" s="241"/>
      <c r="BB28" s="25"/>
      <c r="BC28" s="25"/>
      <c r="BD28" s="241"/>
      <c r="BE28" s="241"/>
      <c r="BF28" s="242"/>
      <c r="BG28" s="240"/>
      <c r="BH28" s="243"/>
      <c r="BI28" s="243"/>
      <c r="BJ28" s="239"/>
      <c r="BK28" s="244"/>
      <c r="BL28" s="243"/>
      <c r="BM28" s="243"/>
      <c r="BN28" s="31"/>
      <c r="BO28" s="31"/>
      <c r="BP28" s="243"/>
      <c r="BQ28" s="243"/>
      <c r="BR28" s="31"/>
      <c r="BS28" s="31"/>
      <c r="BT28" s="32"/>
      <c r="BU28" s="32"/>
      <c r="BV28" s="31"/>
      <c r="BW28" s="31"/>
      <c r="BX28" s="32"/>
      <c r="BY28" s="32"/>
      <c r="BZ28" s="31"/>
      <c r="CA28" s="32"/>
      <c r="CB28" s="32"/>
      <c r="CC28" s="32"/>
      <c r="CD28" s="31"/>
      <c r="CE28" s="31"/>
      <c r="CF28" s="4"/>
      <c r="CG28" s="4"/>
    </row>
    <row r="29">
      <c r="A29" s="231">
        <v>24.0</v>
      </c>
      <c r="B29" s="232" t="s">
        <v>40</v>
      </c>
      <c r="C29" s="233">
        <v>6.0</v>
      </c>
      <c r="D29" s="233">
        <v>1.0</v>
      </c>
      <c r="E29" s="233">
        <v>2.0</v>
      </c>
      <c r="F29" s="219">
        <f t="shared" si="1"/>
        <v>7</v>
      </c>
      <c r="G29" s="219">
        <f t="shared" si="2"/>
        <v>2</v>
      </c>
      <c r="H29" s="219">
        <f t="shared" si="3"/>
        <v>100</v>
      </c>
      <c r="I29" s="219">
        <f t="shared" si="4"/>
        <v>50</v>
      </c>
      <c r="J29" s="98">
        <v>6.0</v>
      </c>
      <c r="K29" s="98">
        <v>3.0</v>
      </c>
      <c r="L29" s="233">
        <v>14.0</v>
      </c>
      <c r="M29" s="219">
        <f t="shared" si="5"/>
        <v>16</v>
      </c>
      <c r="N29" s="219">
        <f t="shared" si="6"/>
        <v>16</v>
      </c>
      <c r="O29" s="219">
        <f t="shared" si="7"/>
        <v>88.88888889</v>
      </c>
      <c r="P29" s="219">
        <f t="shared" si="8"/>
        <v>80</v>
      </c>
      <c r="Q29" s="233">
        <v>6.0</v>
      </c>
      <c r="R29" s="234">
        <v>4.0</v>
      </c>
      <c r="S29" s="98">
        <v>15.0</v>
      </c>
      <c r="T29" s="218">
        <f t="shared" si="9"/>
        <v>26</v>
      </c>
      <c r="U29" s="218">
        <f t="shared" si="10"/>
        <v>31</v>
      </c>
      <c r="V29" s="196">
        <f t="shared" si="11"/>
        <v>86.66666667</v>
      </c>
      <c r="W29" s="219">
        <f t="shared" si="12"/>
        <v>83.78378378</v>
      </c>
      <c r="X29" s="235">
        <v>7.0</v>
      </c>
      <c r="Y29" s="98">
        <v>2.0</v>
      </c>
      <c r="Z29" s="98">
        <v>14.0</v>
      </c>
      <c r="AA29" s="220">
        <f t="shared" si="13"/>
        <v>35</v>
      </c>
      <c r="AB29" s="220">
        <f t="shared" si="14"/>
        <v>45</v>
      </c>
      <c r="AC29" s="220">
        <f t="shared" si="15"/>
        <v>92.10526316</v>
      </c>
      <c r="AD29" s="220">
        <f t="shared" si="16"/>
        <v>84.90566038</v>
      </c>
      <c r="AE29" s="70">
        <v>7.0</v>
      </c>
      <c r="AF29" s="236">
        <v>3.0</v>
      </c>
      <c r="AG29" s="70">
        <v>16.0</v>
      </c>
      <c r="AH29" s="220">
        <f t="shared" si="17"/>
        <v>45</v>
      </c>
      <c r="AI29" s="220">
        <f t="shared" si="18"/>
        <v>61</v>
      </c>
      <c r="AJ29" s="220">
        <f t="shared" si="19"/>
        <v>91.83673469</v>
      </c>
      <c r="AK29" s="223">
        <f t="shared" si="20"/>
        <v>88.4057971</v>
      </c>
      <c r="AL29" s="235">
        <v>6.0</v>
      </c>
      <c r="AM29" s="237">
        <v>3.0</v>
      </c>
      <c r="AN29" s="238">
        <v>14.0</v>
      </c>
      <c r="AO29" s="220">
        <f t="shared" si="21"/>
        <v>54</v>
      </c>
      <c r="AP29" s="220">
        <f t="shared" si="22"/>
        <v>75</v>
      </c>
      <c r="AQ29" s="220">
        <f t="shared" si="23"/>
        <v>91.52542373</v>
      </c>
      <c r="AR29" s="223">
        <f t="shared" si="24"/>
        <v>90.36144578</v>
      </c>
      <c r="AS29" s="76"/>
      <c r="AT29" s="239"/>
      <c r="AU29" s="240"/>
      <c r="AV29" s="76"/>
      <c r="AW29" s="76"/>
      <c r="AX29" s="239"/>
      <c r="AY29" s="240"/>
      <c r="AZ29" s="241"/>
      <c r="BA29" s="241"/>
      <c r="BB29" s="25"/>
      <c r="BC29" s="25"/>
      <c r="BD29" s="241"/>
      <c r="BE29" s="241"/>
      <c r="BF29" s="242"/>
      <c r="BG29" s="240"/>
      <c r="BH29" s="243"/>
      <c r="BI29" s="243"/>
      <c r="BJ29" s="239"/>
      <c r="BK29" s="244"/>
      <c r="BL29" s="243"/>
      <c r="BM29" s="243"/>
      <c r="BN29" s="31"/>
      <c r="BO29" s="31"/>
      <c r="BP29" s="243"/>
      <c r="BQ29" s="243"/>
      <c r="BR29" s="31"/>
      <c r="BS29" s="31"/>
      <c r="BT29" s="32"/>
      <c r="BU29" s="32"/>
      <c r="BV29" s="31"/>
      <c r="BW29" s="31"/>
      <c r="BX29" s="32"/>
      <c r="BY29" s="32"/>
      <c r="BZ29" s="31"/>
      <c r="CA29" s="32"/>
      <c r="CB29" s="32"/>
      <c r="CC29" s="32"/>
      <c r="CD29" s="31"/>
      <c r="CE29" s="31"/>
      <c r="CF29" s="4"/>
      <c r="CG29" s="4"/>
    </row>
    <row r="30">
      <c r="A30" s="231">
        <v>25.0</v>
      </c>
      <c r="B30" s="232" t="s">
        <v>41</v>
      </c>
      <c r="C30" s="233">
        <v>5.0</v>
      </c>
      <c r="D30" s="233">
        <v>1.0</v>
      </c>
      <c r="E30" s="233">
        <v>4.0</v>
      </c>
      <c r="F30" s="219">
        <f t="shared" si="1"/>
        <v>6</v>
      </c>
      <c r="G30" s="219">
        <f t="shared" si="2"/>
        <v>4</v>
      </c>
      <c r="H30" s="219">
        <f t="shared" si="3"/>
        <v>85.71428571</v>
      </c>
      <c r="I30" s="219">
        <f t="shared" si="4"/>
        <v>100</v>
      </c>
      <c r="J30" s="98">
        <v>3.0</v>
      </c>
      <c r="K30" s="98">
        <v>4.0</v>
      </c>
      <c r="L30" s="233">
        <v>14.0</v>
      </c>
      <c r="M30" s="219">
        <f t="shared" si="5"/>
        <v>13</v>
      </c>
      <c r="N30" s="219">
        <f t="shared" si="6"/>
        <v>18</v>
      </c>
      <c r="O30" s="219">
        <f t="shared" si="7"/>
        <v>72.22222222</v>
      </c>
      <c r="P30" s="219">
        <f t="shared" si="8"/>
        <v>90</v>
      </c>
      <c r="Q30" s="233">
        <v>5.0</v>
      </c>
      <c r="R30" s="234">
        <v>4.0</v>
      </c>
      <c r="S30" s="98">
        <v>12.0</v>
      </c>
      <c r="T30" s="218">
        <f t="shared" si="9"/>
        <v>22</v>
      </c>
      <c r="U30" s="218">
        <f t="shared" si="10"/>
        <v>30</v>
      </c>
      <c r="V30" s="196">
        <f t="shared" si="11"/>
        <v>73.33333333</v>
      </c>
      <c r="W30" s="219">
        <f t="shared" si="12"/>
        <v>81.08108108</v>
      </c>
      <c r="X30" s="235">
        <v>5.0</v>
      </c>
      <c r="Y30" s="98">
        <v>0.0</v>
      </c>
      <c r="Z30" s="98">
        <v>14.0</v>
      </c>
      <c r="AA30" s="220">
        <f t="shared" si="13"/>
        <v>27</v>
      </c>
      <c r="AB30" s="220">
        <f t="shared" si="14"/>
        <v>44</v>
      </c>
      <c r="AC30" s="220">
        <f t="shared" si="15"/>
        <v>71.05263158</v>
      </c>
      <c r="AD30" s="220">
        <f t="shared" si="16"/>
        <v>83.01886792</v>
      </c>
      <c r="AE30" s="70">
        <v>7.0</v>
      </c>
      <c r="AF30" s="236">
        <v>3.0</v>
      </c>
      <c r="AG30" s="70">
        <v>14.0</v>
      </c>
      <c r="AH30" s="220">
        <f t="shared" si="17"/>
        <v>37</v>
      </c>
      <c r="AI30" s="220">
        <f t="shared" si="18"/>
        <v>58</v>
      </c>
      <c r="AJ30" s="220">
        <f t="shared" si="19"/>
        <v>75.51020408</v>
      </c>
      <c r="AK30" s="223">
        <f t="shared" si="20"/>
        <v>84.05797101</v>
      </c>
      <c r="AL30" s="235">
        <v>5.0</v>
      </c>
      <c r="AM30" s="237">
        <v>3.0</v>
      </c>
      <c r="AN30" s="238">
        <v>14.0</v>
      </c>
      <c r="AO30" s="220">
        <f t="shared" si="21"/>
        <v>45</v>
      </c>
      <c r="AP30" s="220">
        <f t="shared" si="22"/>
        <v>72</v>
      </c>
      <c r="AQ30" s="220">
        <f t="shared" si="23"/>
        <v>76.27118644</v>
      </c>
      <c r="AR30" s="223">
        <f t="shared" si="24"/>
        <v>86.74698795</v>
      </c>
      <c r="AS30" s="76"/>
      <c r="AT30" s="239"/>
      <c r="AU30" s="240"/>
      <c r="AV30" s="76"/>
      <c r="AW30" s="76"/>
      <c r="AX30" s="239"/>
      <c r="AY30" s="240"/>
      <c r="AZ30" s="241"/>
      <c r="BA30" s="241"/>
      <c r="BB30" s="25"/>
      <c r="BC30" s="25"/>
      <c r="BD30" s="241"/>
      <c r="BE30" s="241"/>
      <c r="BF30" s="242"/>
      <c r="BG30" s="240"/>
      <c r="BH30" s="243"/>
      <c r="BI30" s="243"/>
      <c r="BJ30" s="239"/>
      <c r="BK30" s="244"/>
      <c r="BL30" s="243"/>
      <c r="BM30" s="243"/>
      <c r="BN30" s="31"/>
      <c r="BO30" s="31"/>
      <c r="BP30" s="243"/>
      <c r="BQ30" s="243"/>
      <c r="BR30" s="31"/>
      <c r="BS30" s="31"/>
      <c r="BT30" s="32"/>
      <c r="BU30" s="32"/>
      <c r="BV30" s="31"/>
      <c r="BW30" s="31"/>
      <c r="BX30" s="32"/>
      <c r="BY30" s="32"/>
      <c r="BZ30" s="31"/>
      <c r="CA30" s="32"/>
      <c r="CB30" s="32"/>
      <c r="CC30" s="32"/>
      <c r="CD30" s="31"/>
      <c r="CE30" s="31"/>
      <c r="CF30" s="4"/>
      <c r="CG30" s="4"/>
    </row>
    <row r="31">
      <c r="A31" s="231">
        <v>26.0</v>
      </c>
      <c r="B31" s="232" t="s">
        <v>42</v>
      </c>
      <c r="C31" s="233">
        <v>6.0</v>
      </c>
      <c r="D31" s="233">
        <v>0.0</v>
      </c>
      <c r="E31" s="233">
        <v>4.0</v>
      </c>
      <c r="F31" s="219">
        <f t="shared" si="1"/>
        <v>6</v>
      </c>
      <c r="G31" s="219">
        <f t="shared" si="2"/>
        <v>4</v>
      </c>
      <c r="H31" s="219">
        <f t="shared" si="3"/>
        <v>85.71428571</v>
      </c>
      <c r="I31" s="219">
        <f t="shared" si="4"/>
        <v>100</v>
      </c>
      <c r="J31" s="98">
        <v>5.0</v>
      </c>
      <c r="K31" s="98">
        <v>4.0</v>
      </c>
      <c r="L31" s="233">
        <v>12.0</v>
      </c>
      <c r="M31" s="219">
        <f t="shared" si="5"/>
        <v>15</v>
      </c>
      <c r="N31" s="219">
        <f t="shared" si="6"/>
        <v>16</v>
      </c>
      <c r="O31" s="219">
        <f t="shared" si="7"/>
        <v>83.33333333</v>
      </c>
      <c r="P31" s="219">
        <f t="shared" si="8"/>
        <v>80</v>
      </c>
      <c r="Q31" s="233">
        <v>7.0</v>
      </c>
      <c r="R31" s="234">
        <v>4.0</v>
      </c>
      <c r="S31" s="98">
        <v>12.0</v>
      </c>
      <c r="T31" s="218">
        <f t="shared" si="9"/>
        <v>26</v>
      </c>
      <c r="U31" s="218">
        <f t="shared" si="10"/>
        <v>28</v>
      </c>
      <c r="V31" s="196">
        <f t="shared" si="11"/>
        <v>86.66666667</v>
      </c>
      <c r="W31" s="219">
        <f t="shared" si="12"/>
        <v>75.67567568</v>
      </c>
      <c r="X31" s="235">
        <v>5.0</v>
      </c>
      <c r="Y31" s="98">
        <v>2.0</v>
      </c>
      <c r="Z31" s="98">
        <v>12.0</v>
      </c>
      <c r="AA31" s="220">
        <f t="shared" si="13"/>
        <v>33</v>
      </c>
      <c r="AB31" s="220">
        <f t="shared" si="14"/>
        <v>40</v>
      </c>
      <c r="AC31" s="220">
        <f t="shared" si="15"/>
        <v>86.84210526</v>
      </c>
      <c r="AD31" s="220">
        <f t="shared" si="16"/>
        <v>75.47169811</v>
      </c>
      <c r="AE31" s="70">
        <v>5.0</v>
      </c>
      <c r="AF31" s="236">
        <v>3.0</v>
      </c>
      <c r="AG31" s="70">
        <v>14.0</v>
      </c>
      <c r="AH31" s="220">
        <f t="shared" si="17"/>
        <v>41</v>
      </c>
      <c r="AI31" s="220">
        <f t="shared" si="18"/>
        <v>54</v>
      </c>
      <c r="AJ31" s="220">
        <f t="shared" si="19"/>
        <v>83.67346939</v>
      </c>
      <c r="AK31" s="223">
        <f t="shared" si="20"/>
        <v>78.26086957</v>
      </c>
      <c r="AL31" s="235">
        <v>6.0</v>
      </c>
      <c r="AM31" s="237">
        <v>3.0</v>
      </c>
      <c r="AN31" s="238">
        <v>14.0</v>
      </c>
      <c r="AO31" s="220">
        <f t="shared" si="21"/>
        <v>50</v>
      </c>
      <c r="AP31" s="220">
        <f t="shared" si="22"/>
        <v>68</v>
      </c>
      <c r="AQ31" s="220">
        <f t="shared" si="23"/>
        <v>84.74576271</v>
      </c>
      <c r="AR31" s="223">
        <f t="shared" si="24"/>
        <v>81.92771084</v>
      </c>
      <c r="AS31" s="76"/>
      <c r="AT31" s="239"/>
      <c r="AU31" s="240"/>
      <c r="AV31" s="76"/>
      <c r="AW31" s="76"/>
      <c r="AX31" s="239"/>
      <c r="AY31" s="240"/>
      <c r="AZ31" s="241"/>
      <c r="BA31" s="241"/>
      <c r="BB31" s="25"/>
      <c r="BC31" s="25"/>
      <c r="BD31" s="241"/>
      <c r="BE31" s="241"/>
      <c r="BF31" s="242"/>
      <c r="BG31" s="240"/>
      <c r="BH31" s="243"/>
      <c r="BI31" s="243"/>
      <c r="BJ31" s="239"/>
      <c r="BK31" s="244"/>
      <c r="BL31" s="243"/>
      <c r="BM31" s="243"/>
      <c r="BN31" s="31"/>
      <c r="BO31" s="31"/>
      <c r="BP31" s="243"/>
      <c r="BQ31" s="243"/>
      <c r="BR31" s="31"/>
      <c r="BS31" s="31"/>
      <c r="BT31" s="32"/>
      <c r="BU31" s="32"/>
      <c r="BV31" s="31"/>
      <c r="BW31" s="31"/>
      <c r="BX31" s="32"/>
      <c r="BY31" s="32"/>
      <c r="BZ31" s="31"/>
      <c r="CA31" s="32"/>
      <c r="CB31" s="32"/>
      <c r="CC31" s="32"/>
      <c r="CD31" s="31"/>
      <c r="CE31" s="31"/>
      <c r="CF31" s="4"/>
      <c r="CG31" s="4"/>
    </row>
    <row r="32">
      <c r="A32" s="231">
        <v>27.0</v>
      </c>
      <c r="B32" s="232" t="s">
        <v>43</v>
      </c>
      <c r="C32" s="233">
        <v>2.0</v>
      </c>
      <c r="D32" s="233">
        <v>0.0</v>
      </c>
      <c r="E32" s="233">
        <v>2.0</v>
      </c>
      <c r="F32" s="219">
        <f t="shared" si="1"/>
        <v>2</v>
      </c>
      <c r="G32" s="219">
        <f t="shared" si="2"/>
        <v>2</v>
      </c>
      <c r="H32" s="219">
        <f t="shared" si="3"/>
        <v>28.57142857</v>
      </c>
      <c r="I32" s="219">
        <f t="shared" si="4"/>
        <v>50</v>
      </c>
      <c r="J32" s="98">
        <v>3.0</v>
      </c>
      <c r="K32" s="98">
        <v>2.0</v>
      </c>
      <c r="L32" s="233">
        <v>6.0</v>
      </c>
      <c r="M32" s="219">
        <f t="shared" si="5"/>
        <v>7</v>
      </c>
      <c r="N32" s="219">
        <f t="shared" si="6"/>
        <v>8</v>
      </c>
      <c r="O32" s="219">
        <f t="shared" si="7"/>
        <v>38.88888889</v>
      </c>
      <c r="P32" s="219">
        <f t="shared" si="8"/>
        <v>40</v>
      </c>
      <c r="Q32" s="233">
        <v>7.0</v>
      </c>
      <c r="R32" s="245">
        <v>4.0</v>
      </c>
      <c r="S32" s="98">
        <v>10.0</v>
      </c>
      <c r="T32" s="218">
        <f t="shared" si="9"/>
        <v>18</v>
      </c>
      <c r="U32" s="218">
        <f t="shared" si="10"/>
        <v>18</v>
      </c>
      <c r="V32" s="196">
        <f t="shared" si="11"/>
        <v>60</v>
      </c>
      <c r="W32" s="219">
        <f t="shared" si="12"/>
        <v>48.64864865</v>
      </c>
      <c r="X32" s="235">
        <v>5.0</v>
      </c>
      <c r="Y32" s="98">
        <v>2.0</v>
      </c>
      <c r="Z32" s="98">
        <v>14.0</v>
      </c>
      <c r="AA32" s="220">
        <f t="shared" si="13"/>
        <v>25</v>
      </c>
      <c r="AB32" s="220">
        <f t="shared" si="14"/>
        <v>32</v>
      </c>
      <c r="AC32" s="220">
        <f t="shared" si="15"/>
        <v>65.78947368</v>
      </c>
      <c r="AD32" s="220">
        <f t="shared" si="16"/>
        <v>60.37735849</v>
      </c>
      <c r="AE32" s="70">
        <v>5.0</v>
      </c>
      <c r="AF32" s="236">
        <v>3.0</v>
      </c>
      <c r="AG32" s="70">
        <v>12.0</v>
      </c>
      <c r="AH32" s="220">
        <f t="shared" si="17"/>
        <v>33</v>
      </c>
      <c r="AI32" s="220">
        <f t="shared" si="18"/>
        <v>44</v>
      </c>
      <c r="AJ32" s="220">
        <f t="shared" si="19"/>
        <v>67.34693878</v>
      </c>
      <c r="AK32" s="223">
        <f t="shared" si="20"/>
        <v>63.76811594</v>
      </c>
      <c r="AL32" s="235">
        <v>6.0</v>
      </c>
      <c r="AM32" s="237">
        <v>3.0</v>
      </c>
      <c r="AN32" s="238">
        <v>14.0</v>
      </c>
      <c r="AO32" s="220">
        <f t="shared" si="21"/>
        <v>42</v>
      </c>
      <c r="AP32" s="220">
        <f t="shared" si="22"/>
        <v>58</v>
      </c>
      <c r="AQ32" s="220">
        <f t="shared" si="23"/>
        <v>71.18644068</v>
      </c>
      <c r="AR32" s="223">
        <f t="shared" si="24"/>
        <v>69.87951807</v>
      </c>
      <c r="AS32" s="76"/>
      <c r="AT32" s="239"/>
      <c r="AU32" s="240"/>
      <c r="AV32" s="76"/>
      <c r="AW32" s="76"/>
      <c r="AX32" s="239"/>
      <c r="AY32" s="240"/>
      <c r="AZ32" s="241"/>
      <c r="BA32" s="241"/>
      <c r="BB32" s="25"/>
      <c r="BC32" s="25"/>
      <c r="BD32" s="241"/>
      <c r="BE32" s="241"/>
      <c r="BF32" s="242"/>
      <c r="BG32" s="240"/>
      <c r="BH32" s="243"/>
      <c r="BI32" s="243"/>
      <c r="BJ32" s="239"/>
      <c r="BK32" s="244"/>
      <c r="BL32" s="243"/>
      <c r="BM32" s="243"/>
      <c r="BN32" s="31"/>
      <c r="BO32" s="31"/>
      <c r="BP32" s="243"/>
      <c r="BQ32" s="243"/>
      <c r="BR32" s="31"/>
      <c r="BS32" s="31"/>
      <c r="BT32" s="32"/>
      <c r="BU32" s="32"/>
      <c r="BV32" s="31"/>
      <c r="BW32" s="31"/>
      <c r="BX32" s="32"/>
      <c r="BY32" s="32"/>
      <c r="BZ32" s="31"/>
      <c r="CA32" s="32"/>
      <c r="CB32" s="32"/>
      <c r="CC32" s="32"/>
      <c r="CD32" s="31"/>
      <c r="CE32" s="31"/>
      <c r="CF32" s="4"/>
      <c r="CG32" s="4"/>
    </row>
    <row r="33">
      <c r="A33" s="231">
        <v>28.0</v>
      </c>
      <c r="B33" s="232" t="s">
        <v>44</v>
      </c>
      <c r="C33" s="233">
        <v>6.0</v>
      </c>
      <c r="D33" s="233">
        <v>1.0</v>
      </c>
      <c r="E33" s="233">
        <v>4.0</v>
      </c>
      <c r="F33" s="219">
        <f t="shared" si="1"/>
        <v>7</v>
      </c>
      <c r="G33" s="219">
        <f t="shared" si="2"/>
        <v>4</v>
      </c>
      <c r="H33" s="219">
        <f t="shared" si="3"/>
        <v>100</v>
      </c>
      <c r="I33" s="219">
        <f t="shared" si="4"/>
        <v>100</v>
      </c>
      <c r="J33" s="98">
        <v>5.0</v>
      </c>
      <c r="K33" s="98">
        <v>3.0</v>
      </c>
      <c r="L33" s="233">
        <v>14.0</v>
      </c>
      <c r="M33" s="219">
        <f t="shared" si="5"/>
        <v>15</v>
      </c>
      <c r="N33" s="219">
        <f t="shared" si="6"/>
        <v>18</v>
      </c>
      <c r="O33" s="219">
        <f t="shared" si="7"/>
        <v>83.33333333</v>
      </c>
      <c r="P33" s="219">
        <f t="shared" si="8"/>
        <v>90</v>
      </c>
      <c r="Q33" s="233">
        <v>6.0</v>
      </c>
      <c r="R33" s="245">
        <v>3.0</v>
      </c>
      <c r="S33" s="98">
        <v>10.0</v>
      </c>
      <c r="T33" s="218">
        <f t="shared" si="9"/>
        <v>24</v>
      </c>
      <c r="U33" s="218">
        <f t="shared" si="10"/>
        <v>28</v>
      </c>
      <c r="V33" s="196">
        <f t="shared" si="11"/>
        <v>80</v>
      </c>
      <c r="W33" s="219">
        <f t="shared" si="12"/>
        <v>75.67567568</v>
      </c>
      <c r="X33" s="235">
        <v>6.0</v>
      </c>
      <c r="Y33" s="98">
        <v>2.0</v>
      </c>
      <c r="Z33" s="98">
        <v>12.0</v>
      </c>
      <c r="AA33" s="220">
        <f t="shared" si="13"/>
        <v>32</v>
      </c>
      <c r="AB33" s="220">
        <f t="shared" si="14"/>
        <v>40</v>
      </c>
      <c r="AC33" s="220">
        <f t="shared" si="15"/>
        <v>84.21052632</v>
      </c>
      <c r="AD33" s="220">
        <f t="shared" si="16"/>
        <v>75.47169811</v>
      </c>
      <c r="AE33" s="70">
        <v>7.0</v>
      </c>
      <c r="AF33" s="236">
        <v>3.0</v>
      </c>
      <c r="AG33" s="70">
        <v>14.0</v>
      </c>
      <c r="AH33" s="220">
        <f t="shared" si="17"/>
        <v>42</v>
      </c>
      <c r="AI33" s="220">
        <f t="shared" si="18"/>
        <v>54</v>
      </c>
      <c r="AJ33" s="220">
        <f t="shared" si="19"/>
        <v>85.71428571</v>
      </c>
      <c r="AK33" s="223">
        <f t="shared" si="20"/>
        <v>78.26086957</v>
      </c>
      <c r="AL33" s="235">
        <v>6.0</v>
      </c>
      <c r="AM33" s="237">
        <v>3.0</v>
      </c>
      <c r="AN33" s="238">
        <v>14.0</v>
      </c>
      <c r="AO33" s="220">
        <f t="shared" si="21"/>
        <v>51</v>
      </c>
      <c r="AP33" s="220">
        <f t="shared" si="22"/>
        <v>68</v>
      </c>
      <c r="AQ33" s="220">
        <f t="shared" si="23"/>
        <v>86.44067797</v>
      </c>
      <c r="AR33" s="223">
        <f t="shared" si="24"/>
        <v>81.92771084</v>
      </c>
      <c r="AS33" s="76"/>
      <c r="AT33" s="239"/>
      <c r="AU33" s="240"/>
      <c r="AV33" s="76"/>
      <c r="AW33" s="76"/>
      <c r="AX33" s="239"/>
      <c r="AY33" s="240"/>
      <c r="AZ33" s="241"/>
      <c r="BA33" s="241"/>
      <c r="BB33" s="25"/>
      <c r="BC33" s="25"/>
      <c r="BD33" s="241"/>
      <c r="BE33" s="241"/>
      <c r="BF33" s="242"/>
      <c r="BG33" s="240"/>
      <c r="BH33" s="243"/>
      <c r="BI33" s="243"/>
      <c r="BJ33" s="239"/>
      <c r="BK33" s="244"/>
      <c r="BL33" s="243"/>
      <c r="BM33" s="243"/>
      <c r="BN33" s="31"/>
      <c r="BO33" s="31"/>
      <c r="BP33" s="243"/>
      <c r="BQ33" s="243"/>
      <c r="BR33" s="31"/>
      <c r="BS33" s="31"/>
      <c r="BT33" s="32"/>
      <c r="BU33" s="32"/>
      <c r="BV33" s="31"/>
      <c r="BW33" s="31"/>
      <c r="BX33" s="32"/>
      <c r="BY33" s="32"/>
      <c r="BZ33" s="31"/>
      <c r="CA33" s="32"/>
      <c r="CB33" s="32"/>
      <c r="CC33" s="32"/>
      <c r="CD33" s="31"/>
      <c r="CE33" s="31"/>
      <c r="CF33" s="4"/>
      <c r="CG33" s="4"/>
    </row>
    <row r="34">
      <c r="A34" s="231">
        <v>29.0</v>
      </c>
      <c r="B34" s="232" t="s">
        <v>45</v>
      </c>
      <c r="C34" s="233">
        <v>6.0</v>
      </c>
      <c r="D34" s="233">
        <v>0.0</v>
      </c>
      <c r="E34" s="233">
        <v>2.0</v>
      </c>
      <c r="F34" s="219">
        <f t="shared" si="1"/>
        <v>6</v>
      </c>
      <c r="G34" s="219">
        <f t="shared" si="2"/>
        <v>2</v>
      </c>
      <c r="H34" s="219">
        <f t="shared" si="3"/>
        <v>85.71428571</v>
      </c>
      <c r="I34" s="219">
        <f t="shared" si="4"/>
        <v>50</v>
      </c>
      <c r="J34" s="98">
        <v>4.0</v>
      </c>
      <c r="K34" s="98">
        <v>3.0</v>
      </c>
      <c r="L34" s="233">
        <v>12.0</v>
      </c>
      <c r="M34" s="219">
        <f t="shared" si="5"/>
        <v>13</v>
      </c>
      <c r="N34" s="219">
        <f t="shared" si="6"/>
        <v>14</v>
      </c>
      <c r="O34" s="219">
        <f t="shared" si="7"/>
        <v>72.22222222</v>
      </c>
      <c r="P34" s="219">
        <f t="shared" si="8"/>
        <v>70</v>
      </c>
      <c r="Q34" s="233">
        <v>7.0</v>
      </c>
      <c r="R34" s="234">
        <v>3.0</v>
      </c>
      <c r="S34" s="98">
        <v>8.0</v>
      </c>
      <c r="T34" s="218">
        <f t="shared" si="9"/>
        <v>23</v>
      </c>
      <c r="U34" s="218">
        <f t="shared" si="10"/>
        <v>22</v>
      </c>
      <c r="V34" s="196">
        <f t="shared" si="11"/>
        <v>76.66666667</v>
      </c>
      <c r="W34" s="219">
        <f t="shared" si="12"/>
        <v>59.45945946</v>
      </c>
      <c r="X34" s="235">
        <v>6.0</v>
      </c>
      <c r="Y34" s="98">
        <v>1.0</v>
      </c>
      <c r="Z34" s="98">
        <v>10.0</v>
      </c>
      <c r="AA34" s="220">
        <f t="shared" si="13"/>
        <v>30</v>
      </c>
      <c r="AB34" s="220">
        <f t="shared" si="14"/>
        <v>32</v>
      </c>
      <c r="AC34" s="220">
        <f t="shared" si="15"/>
        <v>78.94736842</v>
      </c>
      <c r="AD34" s="220">
        <f t="shared" si="16"/>
        <v>60.37735849</v>
      </c>
      <c r="AE34" s="70">
        <v>8.0</v>
      </c>
      <c r="AF34" s="236">
        <v>3.0</v>
      </c>
      <c r="AG34" s="70">
        <v>12.0</v>
      </c>
      <c r="AH34" s="220">
        <f t="shared" si="17"/>
        <v>41</v>
      </c>
      <c r="AI34" s="220">
        <f t="shared" si="18"/>
        <v>44</v>
      </c>
      <c r="AJ34" s="220">
        <f t="shared" si="19"/>
        <v>83.67346939</v>
      </c>
      <c r="AK34" s="223">
        <f t="shared" si="20"/>
        <v>63.76811594</v>
      </c>
      <c r="AL34" s="235">
        <v>5.0</v>
      </c>
      <c r="AM34" s="237">
        <v>2.0</v>
      </c>
      <c r="AN34" s="238">
        <v>14.0</v>
      </c>
      <c r="AO34" s="220">
        <f t="shared" si="21"/>
        <v>48</v>
      </c>
      <c r="AP34" s="220">
        <f t="shared" si="22"/>
        <v>58</v>
      </c>
      <c r="AQ34" s="220">
        <f t="shared" si="23"/>
        <v>81.3559322</v>
      </c>
      <c r="AR34" s="223">
        <f t="shared" si="24"/>
        <v>69.87951807</v>
      </c>
      <c r="AS34" s="76"/>
      <c r="AT34" s="239"/>
      <c r="AU34" s="240"/>
      <c r="AV34" s="76"/>
      <c r="AW34" s="76"/>
      <c r="AX34" s="239"/>
      <c r="AY34" s="240"/>
      <c r="AZ34" s="241"/>
      <c r="BA34" s="241"/>
      <c r="BB34" s="25"/>
      <c r="BC34" s="25"/>
      <c r="BD34" s="241"/>
      <c r="BE34" s="241"/>
      <c r="BF34" s="242"/>
      <c r="BG34" s="240"/>
      <c r="BH34" s="243"/>
      <c r="BI34" s="243"/>
      <c r="BJ34" s="239"/>
      <c r="BK34" s="244"/>
      <c r="BL34" s="243"/>
      <c r="BM34" s="243"/>
      <c r="BN34" s="31"/>
      <c r="BO34" s="31"/>
      <c r="BP34" s="243"/>
      <c r="BQ34" s="243"/>
      <c r="BR34" s="31"/>
      <c r="BS34" s="31"/>
      <c r="BT34" s="32"/>
      <c r="BU34" s="32"/>
      <c r="BV34" s="31"/>
      <c r="BW34" s="31"/>
      <c r="BX34" s="32"/>
      <c r="BY34" s="32"/>
      <c r="BZ34" s="31"/>
      <c r="CA34" s="32"/>
      <c r="CB34" s="32"/>
      <c r="CC34" s="32"/>
      <c r="CD34" s="31"/>
      <c r="CE34" s="31"/>
      <c r="CF34" s="4"/>
      <c r="CG34" s="4"/>
    </row>
    <row r="35">
      <c r="A35" s="231">
        <v>30.0</v>
      </c>
      <c r="B35" s="232" t="s">
        <v>46</v>
      </c>
      <c r="C35" s="233">
        <v>6.0</v>
      </c>
      <c r="D35" s="233">
        <v>0.0</v>
      </c>
      <c r="E35" s="233">
        <v>2.0</v>
      </c>
      <c r="F35" s="219">
        <f t="shared" si="1"/>
        <v>6</v>
      </c>
      <c r="G35" s="219">
        <f t="shared" si="2"/>
        <v>2</v>
      </c>
      <c r="H35" s="219">
        <f t="shared" si="3"/>
        <v>85.71428571</v>
      </c>
      <c r="I35" s="219">
        <f t="shared" si="4"/>
        <v>50</v>
      </c>
      <c r="J35" s="98">
        <v>6.0</v>
      </c>
      <c r="K35" s="98">
        <v>4.0</v>
      </c>
      <c r="L35" s="233">
        <v>16.0</v>
      </c>
      <c r="M35" s="219">
        <f t="shared" si="5"/>
        <v>16</v>
      </c>
      <c r="N35" s="219">
        <f t="shared" si="6"/>
        <v>18</v>
      </c>
      <c r="O35" s="219">
        <f t="shared" si="7"/>
        <v>88.88888889</v>
      </c>
      <c r="P35" s="219">
        <f t="shared" si="8"/>
        <v>90</v>
      </c>
      <c r="Q35" s="233">
        <v>7.0</v>
      </c>
      <c r="R35" s="234">
        <v>3.0</v>
      </c>
      <c r="S35" s="98">
        <v>17.0</v>
      </c>
      <c r="T35" s="218">
        <f t="shared" si="9"/>
        <v>26</v>
      </c>
      <c r="U35" s="218">
        <f t="shared" si="10"/>
        <v>35</v>
      </c>
      <c r="V35" s="196">
        <f t="shared" si="11"/>
        <v>86.66666667</v>
      </c>
      <c r="W35" s="219">
        <f t="shared" si="12"/>
        <v>94.59459459</v>
      </c>
      <c r="X35" s="235">
        <v>5.0</v>
      </c>
      <c r="Y35" s="98">
        <v>2.0</v>
      </c>
      <c r="Z35" s="98">
        <v>14.0</v>
      </c>
      <c r="AA35" s="220">
        <f t="shared" si="13"/>
        <v>33</v>
      </c>
      <c r="AB35" s="220">
        <f t="shared" si="14"/>
        <v>49</v>
      </c>
      <c r="AC35" s="220">
        <f t="shared" si="15"/>
        <v>86.84210526</v>
      </c>
      <c r="AD35" s="220">
        <f t="shared" si="16"/>
        <v>92.45283019</v>
      </c>
      <c r="AE35" s="70">
        <v>7.0</v>
      </c>
      <c r="AF35" s="236">
        <v>2.0</v>
      </c>
      <c r="AG35" s="70">
        <v>16.0</v>
      </c>
      <c r="AH35" s="220">
        <f t="shared" si="17"/>
        <v>42</v>
      </c>
      <c r="AI35" s="220">
        <f t="shared" si="18"/>
        <v>65</v>
      </c>
      <c r="AJ35" s="220">
        <f t="shared" si="19"/>
        <v>85.71428571</v>
      </c>
      <c r="AK35" s="223">
        <f t="shared" si="20"/>
        <v>94.20289855</v>
      </c>
      <c r="AL35" s="235">
        <v>4.0</v>
      </c>
      <c r="AM35" s="237">
        <v>3.0</v>
      </c>
      <c r="AN35" s="238">
        <v>14.0</v>
      </c>
      <c r="AO35" s="220">
        <f t="shared" si="21"/>
        <v>49</v>
      </c>
      <c r="AP35" s="220">
        <f t="shared" si="22"/>
        <v>79</v>
      </c>
      <c r="AQ35" s="220">
        <f t="shared" si="23"/>
        <v>83.05084746</v>
      </c>
      <c r="AR35" s="223">
        <f t="shared" si="24"/>
        <v>95.18072289</v>
      </c>
      <c r="AS35" s="76"/>
      <c r="AT35" s="239"/>
      <c r="AU35" s="240"/>
      <c r="AV35" s="76"/>
      <c r="AW35" s="76"/>
      <c r="AX35" s="239"/>
      <c r="AY35" s="240"/>
      <c r="AZ35" s="241"/>
      <c r="BA35" s="241"/>
      <c r="BB35" s="25"/>
      <c r="BC35" s="25"/>
      <c r="BD35" s="241"/>
      <c r="BE35" s="241"/>
      <c r="BF35" s="242"/>
      <c r="BG35" s="240"/>
      <c r="BH35" s="243"/>
      <c r="BI35" s="243"/>
      <c r="BJ35" s="239"/>
      <c r="BK35" s="244"/>
      <c r="BL35" s="243"/>
      <c r="BM35" s="243"/>
      <c r="BN35" s="31"/>
      <c r="BO35" s="31"/>
      <c r="BP35" s="243"/>
      <c r="BQ35" s="243"/>
      <c r="BR35" s="31"/>
      <c r="BS35" s="31"/>
      <c r="BT35" s="32"/>
      <c r="BU35" s="32"/>
      <c r="BV35" s="31"/>
      <c r="BW35" s="31"/>
      <c r="BX35" s="32"/>
      <c r="BY35" s="32"/>
      <c r="BZ35" s="31"/>
      <c r="CA35" s="32"/>
      <c r="CB35" s="32"/>
      <c r="CC35" s="32"/>
      <c r="CD35" s="31"/>
      <c r="CE35" s="31"/>
      <c r="CF35" s="4"/>
      <c r="CG35" s="4"/>
    </row>
    <row r="36">
      <c r="A36" s="231">
        <v>31.0</v>
      </c>
      <c r="B36" s="232" t="s">
        <v>47</v>
      </c>
      <c r="C36" s="233">
        <v>5.0</v>
      </c>
      <c r="D36" s="233">
        <v>0.0</v>
      </c>
      <c r="E36" s="233">
        <v>2.0</v>
      </c>
      <c r="F36" s="219">
        <f t="shared" si="1"/>
        <v>5</v>
      </c>
      <c r="G36" s="219">
        <f t="shared" si="2"/>
        <v>2</v>
      </c>
      <c r="H36" s="219">
        <f t="shared" si="3"/>
        <v>71.42857143</v>
      </c>
      <c r="I36" s="219">
        <f t="shared" si="4"/>
        <v>50</v>
      </c>
      <c r="J36" s="98">
        <v>5.0</v>
      </c>
      <c r="K36" s="98">
        <v>3.0</v>
      </c>
      <c r="L36" s="233">
        <v>14.0</v>
      </c>
      <c r="M36" s="219">
        <f t="shared" si="5"/>
        <v>13</v>
      </c>
      <c r="N36" s="219">
        <f t="shared" si="6"/>
        <v>16</v>
      </c>
      <c r="O36" s="219">
        <f t="shared" si="7"/>
        <v>72.22222222</v>
      </c>
      <c r="P36" s="219">
        <f t="shared" si="8"/>
        <v>80</v>
      </c>
      <c r="Q36" s="233">
        <v>7.0</v>
      </c>
      <c r="R36" s="245">
        <v>3.0</v>
      </c>
      <c r="S36" s="98">
        <v>12.0</v>
      </c>
      <c r="T36" s="218">
        <f t="shared" si="9"/>
        <v>23</v>
      </c>
      <c r="U36" s="218">
        <f t="shared" si="10"/>
        <v>28</v>
      </c>
      <c r="V36" s="196">
        <f t="shared" si="11"/>
        <v>76.66666667</v>
      </c>
      <c r="W36" s="219">
        <f t="shared" si="12"/>
        <v>75.67567568</v>
      </c>
      <c r="X36" s="235">
        <v>6.0</v>
      </c>
      <c r="Y36" s="98">
        <v>2.0</v>
      </c>
      <c r="Z36" s="98">
        <v>14.0</v>
      </c>
      <c r="AA36" s="220">
        <f t="shared" si="13"/>
        <v>31</v>
      </c>
      <c r="AB36" s="220">
        <f t="shared" si="14"/>
        <v>42</v>
      </c>
      <c r="AC36" s="220">
        <f t="shared" si="15"/>
        <v>81.57894737</v>
      </c>
      <c r="AD36" s="220">
        <f t="shared" si="16"/>
        <v>79.24528302</v>
      </c>
      <c r="AE36" s="70">
        <v>8.0</v>
      </c>
      <c r="AF36" s="236">
        <v>3.0</v>
      </c>
      <c r="AG36" s="70">
        <v>14.0</v>
      </c>
      <c r="AH36" s="220">
        <f t="shared" si="17"/>
        <v>42</v>
      </c>
      <c r="AI36" s="220">
        <f t="shared" si="18"/>
        <v>56</v>
      </c>
      <c r="AJ36" s="220">
        <f t="shared" si="19"/>
        <v>85.71428571</v>
      </c>
      <c r="AK36" s="223">
        <f t="shared" si="20"/>
        <v>81.15942029</v>
      </c>
      <c r="AL36" s="235">
        <v>4.0</v>
      </c>
      <c r="AM36" s="237">
        <v>2.0</v>
      </c>
      <c r="AN36" s="238">
        <v>14.0</v>
      </c>
      <c r="AO36" s="220">
        <f t="shared" si="21"/>
        <v>48</v>
      </c>
      <c r="AP36" s="220">
        <f t="shared" si="22"/>
        <v>70</v>
      </c>
      <c r="AQ36" s="220">
        <f t="shared" si="23"/>
        <v>81.3559322</v>
      </c>
      <c r="AR36" s="223">
        <f t="shared" si="24"/>
        <v>84.3373494</v>
      </c>
      <c r="AS36" s="76"/>
      <c r="AT36" s="239"/>
      <c r="AU36" s="240"/>
      <c r="AV36" s="76"/>
      <c r="AW36" s="76"/>
      <c r="AX36" s="239"/>
      <c r="AY36" s="240"/>
      <c r="AZ36" s="241"/>
      <c r="BA36" s="241"/>
      <c r="BB36" s="25"/>
      <c r="BC36" s="25"/>
      <c r="BD36" s="241"/>
      <c r="BE36" s="241"/>
      <c r="BF36" s="242"/>
      <c r="BG36" s="240"/>
      <c r="BH36" s="243"/>
      <c r="BI36" s="243"/>
      <c r="BJ36" s="239"/>
      <c r="BK36" s="244"/>
      <c r="BL36" s="243"/>
      <c r="BM36" s="243"/>
      <c r="BN36" s="31"/>
      <c r="BO36" s="31"/>
      <c r="BP36" s="243"/>
      <c r="BQ36" s="243"/>
      <c r="BR36" s="31"/>
      <c r="BS36" s="31"/>
      <c r="BT36" s="32"/>
      <c r="BU36" s="32"/>
      <c r="BV36" s="31"/>
      <c r="BW36" s="31"/>
      <c r="BX36" s="32"/>
      <c r="BY36" s="32"/>
      <c r="BZ36" s="31"/>
      <c r="CA36" s="32"/>
      <c r="CB36" s="32"/>
      <c r="CC36" s="32"/>
      <c r="CD36" s="31"/>
      <c r="CE36" s="31"/>
      <c r="CF36" s="4"/>
      <c r="CG36" s="4"/>
    </row>
    <row r="37">
      <c r="A37" s="231">
        <v>32.0</v>
      </c>
      <c r="B37" s="232" t="s">
        <v>48</v>
      </c>
      <c r="C37" s="233">
        <v>6.0</v>
      </c>
      <c r="D37" s="233">
        <v>1.0</v>
      </c>
      <c r="E37" s="233">
        <v>2.0</v>
      </c>
      <c r="F37" s="219">
        <f t="shared" si="1"/>
        <v>7</v>
      </c>
      <c r="G37" s="219">
        <f t="shared" si="2"/>
        <v>2</v>
      </c>
      <c r="H37" s="219">
        <f t="shared" si="3"/>
        <v>100</v>
      </c>
      <c r="I37" s="219">
        <f t="shared" si="4"/>
        <v>50</v>
      </c>
      <c r="J37" s="98">
        <v>5.0</v>
      </c>
      <c r="K37" s="98">
        <v>4.0</v>
      </c>
      <c r="L37" s="233">
        <v>10.0</v>
      </c>
      <c r="M37" s="219">
        <f t="shared" si="5"/>
        <v>16</v>
      </c>
      <c r="N37" s="219">
        <f t="shared" si="6"/>
        <v>12</v>
      </c>
      <c r="O37" s="219">
        <f t="shared" si="7"/>
        <v>88.88888889</v>
      </c>
      <c r="P37" s="219">
        <f t="shared" si="8"/>
        <v>60</v>
      </c>
      <c r="Q37" s="233">
        <v>7.0</v>
      </c>
      <c r="R37" s="234">
        <v>4.0</v>
      </c>
      <c r="S37" s="98">
        <v>11.0</v>
      </c>
      <c r="T37" s="218">
        <f t="shared" si="9"/>
        <v>27</v>
      </c>
      <c r="U37" s="218">
        <f t="shared" si="10"/>
        <v>23</v>
      </c>
      <c r="V37" s="196">
        <f t="shared" si="11"/>
        <v>90</v>
      </c>
      <c r="W37" s="219">
        <f t="shared" si="12"/>
        <v>62.16216216</v>
      </c>
      <c r="X37" s="235">
        <v>4.0</v>
      </c>
      <c r="Y37" s="98">
        <v>1.0</v>
      </c>
      <c r="Z37" s="98">
        <v>12.0</v>
      </c>
      <c r="AA37" s="220">
        <f t="shared" si="13"/>
        <v>32</v>
      </c>
      <c r="AB37" s="220">
        <f t="shared" si="14"/>
        <v>35</v>
      </c>
      <c r="AC37" s="220">
        <f t="shared" si="15"/>
        <v>84.21052632</v>
      </c>
      <c r="AD37" s="220">
        <f t="shared" si="16"/>
        <v>66.03773585</v>
      </c>
      <c r="AE37" s="70">
        <v>8.0</v>
      </c>
      <c r="AF37" s="236">
        <v>3.0</v>
      </c>
      <c r="AG37" s="70">
        <v>16.0</v>
      </c>
      <c r="AH37" s="220">
        <f t="shared" si="17"/>
        <v>43</v>
      </c>
      <c r="AI37" s="220">
        <f t="shared" si="18"/>
        <v>51</v>
      </c>
      <c r="AJ37" s="220">
        <f t="shared" si="19"/>
        <v>87.75510204</v>
      </c>
      <c r="AK37" s="223">
        <f t="shared" si="20"/>
        <v>73.91304348</v>
      </c>
      <c r="AL37" s="235">
        <v>6.0</v>
      </c>
      <c r="AM37" s="237">
        <v>3.0</v>
      </c>
      <c r="AN37" s="238">
        <v>14.0</v>
      </c>
      <c r="AO37" s="220">
        <f t="shared" si="21"/>
        <v>52</v>
      </c>
      <c r="AP37" s="220">
        <f t="shared" si="22"/>
        <v>65</v>
      </c>
      <c r="AQ37" s="220">
        <f t="shared" si="23"/>
        <v>88.13559322</v>
      </c>
      <c r="AR37" s="223">
        <f t="shared" si="24"/>
        <v>78.31325301</v>
      </c>
      <c r="AS37" s="76"/>
      <c r="AT37" s="239"/>
      <c r="AU37" s="240"/>
      <c r="AV37" s="76"/>
      <c r="AW37" s="76"/>
      <c r="AX37" s="239"/>
      <c r="AY37" s="240"/>
      <c r="AZ37" s="241"/>
      <c r="BA37" s="241"/>
      <c r="BB37" s="25"/>
      <c r="BC37" s="25"/>
      <c r="BD37" s="241"/>
      <c r="BE37" s="241"/>
      <c r="BF37" s="242"/>
      <c r="BG37" s="240"/>
      <c r="BH37" s="243"/>
      <c r="BI37" s="243"/>
      <c r="BJ37" s="239"/>
      <c r="BK37" s="244"/>
      <c r="BL37" s="243"/>
      <c r="BM37" s="243"/>
      <c r="BN37" s="31"/>
      <c r="BO37" s="31"/>
      <c r="BP37" s="243"/>
      <c r="BQ37" s="243"/>
      <c r="BR37" s="31"/>
      <c r="BS37" s="31"/>
      <c r="BT37" s="32"/>
      <c r="BU37" s="32"/>
      <c r="BV37" s="31"/>
      <c r="BW37" s="31"/>
      <c r="BX37" s="32"/>
      <c r="BY37" s="32"/>
      <c r="BZ37" s="31"/>
      <c r="CA37" s="32"/>
      <c r="CB37" s="32"/>
      <c r="CC37" s="32"/>
      <c r="CD37" s="31"/>
      <c r="CE37" s="31"/>
      <c r="CF37" s="4"/>
      <c r="CG37" s="4"/>
    </row>
    <row r="38">
      <c r="A38" s="231">
        <v>33.0</v>
      </c>
      <c r="B38" s="232" t="s">
        <v>49</v>
      </c>
      <c r="C38" s="233">
        <v>5.0</v>
      </c>
      <c r="D38" s="233">
        <v>0.0</v>
      </c>
      <c r="E38" s="233">
        <v>0.0</v>
      </c>
      <c r="F38" s="219">
        <f t="shared" si="1"/>
        <v>5</v>
      </c>
      <c r="G38" s="219">
        <f t="shared" si="2"/>
        <v>0</v>
      </c>
      <c r="H38" s="219">
        <f t="shared" si="3"/>
        <v>71.42857143</v>
      </c>
      <c r="I38" s="219">
        <f t="shared" si="4"/>
        <v>0</v>
      </c>
      <c r="J38" s="98">
        <v>4.0</v>
      </c>
      <c r="K38" s="98">
        <v>4.0</v>
      </c>
      <c r="L38" s="233">
        <v>16.0</v>
      </c>
      <c r="M38" s="219">
        <f t="shared" si="5"/>
        <v>13</v>
      </c>
      <c r="N38" s="219">
        <f t="shared" si="6"/>
        <v>16</v>
      </c>
      <c r="O38" s="219">
        <f t="shared" si="7"/>
        <v>72.22222222</v>
      </c>
      <c r="P38" s="219">
        <f t="shared" si="8"/>
        <v>80</v>
      </c>
      <c r="Q38" s="233">
        <v>3.0</v>
      </c>
      <c r="R38" s="234">
        <v>1.0</v>
      </c>
      <c r="S38" s="98">
        <v>7.0</v>
      </c>
      <c r="T38" s="218">
        <f t="shared" si="9"/>
        <v>17</v>
      </c>
      <c r="U38" s="218">
        <f t="shared" si="10"/>
        <v>23</v>
      </c>
      <c r="V38" s="196">
        <f t="shared" si="11"/>
        <v>56.66666667</v>
      </c>
      <c r="W38" s="219">
        <f t="shared" si="12"/>
        <v>62.16216216</v>
      </c>
      <c r="X38" s="235">
        <v>6.0</v>
      </c>
      <c r="Y38" s="98">
        <v>2.0</v>
      </c>
      <c r="Z38" s="98">
        <v>14.0</v>
      </c>
      <c r="AA38" s="220">
        <f t="shared" si="13"/>
        <v>25</v>
      </c>
      <c r="AB38" s="220">
        <f t="shared" si="14"/>
        <v>37</v>
      </c>
      <c r="AC38" s="220">
        <f t="shared" si="15"/>
        <v>65.78947368</v>
      </c>
      <c r="AD38" s="220">
        <f t="shared" si="16"/>
        <v>69.81132075</v>
      </c>
      <c r="AE38" s="70">
        <v>5.0</v>
      </c>
      <c r="AF38" s="236">
        <v>3.0</v>
      </c>
      <c r="AG38" s="70">
        <v>10.0</v>
      </c>
      <c r="AH38" s="220">
        <f t="shared" si="17"/>
        <v>33</v>
      </c>
      <c r="AI38" s="220">
        <f t="shared" si="18"/>
        <v>47</v>
      </c>
      <c r="AJ38" s="220">
        <f t="shared" si="19"/>
        <v>67.34693878</v>
      </c>
      <c r="AK38" s="223">
        <f t="shared" si="20"/>
        <v>68.11594203</v>
      </c>
      <c r="AL38" s="235">
        <v>4.0</v>
      </c>
      <c r="AM38" s="237">
        <v>2.0</v>
      </c>
      <c r="AN38" s="238">
        <v>10.0</v>
      </c>
      <c r="AO38" s="220">
        <f t="shared" si="21"/>
        <v>39</v>
      </c>
      <c r="AP38" s="220">
        <f t="shared" si="22"/>
        <v>57</v>
      </c>
      <c r="AQ38" s="220">
        <f t="shared" si="23"/>
        <v>66.10169492</v>
      </c>
      <c r="AR38" s="223">
        <f t="shared" si="24"/>
        <v>68.6746988</v>
      </c>
      <c r="AS38" s="76"/>
      <c r="AT38" s="239"/>
      <c r="AU38" s="240"/>
      <c r="AV38" s="76"/>
      <c r="AW38" s="76"/>
      <c r="AX38" s="239"/>
      <c r="AY38" s="240"/>
      <c r="AZ38" s="241"/>
      <c r="BA38" s="241"/>
      <c r="BB38" s="25"/>
      <c r="BC38" s="25"/>
      <c r="BD38" s="241"/>
      <c r="BE38" s="241"/>
      <c r="BF38" s="242"/>
      <c r="BG38" s="240"/>
      <c r="BH38" s="243"/>
      <c r="BI38" s="243"/>
      <c r="BJ38" s="239"/>
      <c r="BK38" s="244"/>
      <c r="BL38" s="243"/>
      <c r="BM38" s="243"/>
      <c r="BN38" s="31"/>
      <c r="BO38" s="31"/>
      <c r="BP38" s="243"/>
      <c r="BQ38" s="243"/>
      <c r="BR38" s="31"/>
      <c r="BS38" s="31"/>
      <c r="BT38" s="32"/>
      <c r="BU38" s="32"/>
      <c r="BV38" s="31"/>
      <c r="BW38" s="31"/>
      <c r="BX38" s="32"/>
      <c r="BY38" s="32"/>
      <c r="BZ38" s="31"/>
      <c r="CA38" s="32"/>
      <c r="CB38" s="32"/>
      <c r="CC38" s="32"/>
      <c r="CD38" s="31"/>
      <c r="CE38" s="31"/>
      <c r="CF38" s="4"/>
      <c r="CG38" s="4"/>
    </row>
    <row r="39">
      <c r="A39" s="231">
        <v>34.0</v>
      </c>
      <c r="B39" s="232" t="s">
        <v>50</v>
      </c>
      <c r="C39" s="233">
        <v>5.0</v>
      </c>
      <c r="D39" s="233">
        <v>1.0</v>
      </c>
      <c r="E39" s="233">
        <v>4.0</v>
      </c>
      <c r="F39" s="219">
        <f t="shared" si="1"/>
        <v>6</v>
      </c>
      <c r="G39" s="219">
        <f t="shared" si="2"/>
        <v>4</v>
      </c>
      <c r="H39" s="219">
        <f t="shared" si="3"/>
        <v>85.71428571</v>
      </c>
      <c r="I39" s="219">
        <f t="shared" si="4"/>
        <v>100</v>
      </c>
      <c r="J39" s="98">
        <v>6.0</v>
      </c>
      <c r="K39" s="98">
        <v>4.0</v>
      </c>
      <c r="L39" s="233">
        <v>16.0</v>
      </c>
      <c r="M39" s="219">
        <f t="shared" si="5"/>
        <v>16</v>
      </c>
      <c r="N39" s="219">
        <f t="shared" si="6"/>
        <v>20</v>
      </c>
      <c r="O39" s="219">
        <f t="shared" si="7"/>
        <v>88.88888889</v>
      </c>
      <c r="P39" s="219">
        <f t="shared" si="8"/>
        <v>100</v>
      </c>
      <c r="Q39" s="233">
        <v>7.0</v>
      </c>
      <c r="R39" s="234">
        <v>4.0</v>
      </c>
      <c r="S39" s="98">
        <v>10.0</v>
      </c>
      <c r="T39" s="218">
        <f t="shared" si="9"/>
        <v>27</v>
      </c>
      <c r="U39" s="218">
        <f t="shared" si="10"/>
        <v>30</v>
      </c>
      <c r="V39" s="196">
        <f t="shared" si="11"/>
        <v>90</v>
      </c>
      <c r="W39" s="219">
        <f t="shared" si="12"/>
        <v>81.08108108</v>
      </c>
      <c r="X39" s="235">
        <v>6.0</v>
      </c>
      <c r="Y39" s="98">
        <v>2.0</v>
      </c>
      <c r="Z39" s="98">
        <v>12.0</v>
      </c>
      <c r="AA39" s="220">
        <f t="shared" si="13"/>
        <v>35</v>
      </c>
      <c r="AB39" s="220">
        <f t="shared" si="14"/>
        <v>42</v>
      </c>
      <c r="AC39" s="220">
        <f t="shared" si="15"/>
        <v>92.10526316</v>
      </c>
      <c r="AD39" s="220">
        <f t="shared" si="16"/>
        <v>79.24528302</v>
      </c>
      <c r="AE39" s="70">
        <v>7.0</v>
      </c>
      <c r="AF39" s="236">
        <v>3.0</v>
      </c>
      <c r="AG39" s="70">
        <v>14.0</v>
      </c>
      <c r="AH39" s="220">
        <f t="shared" si="17"/>
        <v>45</v>
      </c>
      <c r="AI39" s="220">
        <f t="shared" si="18"/>
        <v>56</v>
      </c>
      <c r="AJ39" s="220">
        <f t="shared" si="19"/>
        <v>91.83673469</v>
      </c>
      <c r="AK39" s="223">
        <f t="shared" si="20"/>
        <v>81.15942029</v>
      </c>
      <c r="AL39" s="235">
        <v>4.0</v>
      </c>
      <c r="AM39" s="237">
        <v>3.0</v>
      </c>
      <c r="AN39" s="238">
        <v>14.0</v>
      </c>
      <c r="AO39" s="220">
        <f t="shared" si="21"/>
        <v>52</v>
      </c>
      <c r="AP39" s="220">
        <f t="shared" si="22"/>
        <v>70</v>
      </c>
      <c r="AQ39" s="220">
        <f t="shared" si="23"/>
        <v>88.13559322</v>
      </c>
      <c r="AR39" s="223">
        <f t="shared" si="24"/>
        <v>84.3373494</v>
      </c>
      <c r="AS39" s="76"/>
      <c r="AT39" s="239"/>
      <c r="AU39" s="240"/>
      <c r="AV39" s="76"/>
      <c r="AW39" s="76"/>
      <c r="AX39" s="239"/>
      <c r="AY39" s="240"/>
      <c r="AZ39" s="241"/>
      <c r="BA39" s="241"/>
      <c r="BB39" s="25"/>
      <c r="BC39" s="25"/>
      <c r="BD39" s="241"/>
      <c r="BE39" s="241"/>
      <c r="BF39" s="242"/>
      <c r="BG39" s="240"/>
      <c r="BH39" s="243"/>
      <c r="BI39" s="243"/>
      <c r="BJ39" s="239"/>
      <c r="BK39" s="244"/>
      <c r="BL39" s="243"/>
      <c r="BM39" s="243"/>
      <c r="BN39" s="31"/>
      <c r="BO39" s="31"/>
      <c r="BP39" s="243"/>
      <c r="BQ39" s="243"/>
      <c r="BR39" s="31"/>
      <c r="BS39" s="31"/>
      <c r="BT39" s="32"/>
      <c r="BU39" s="32"/>
      <c r="BV39" s="31"/>
      <c r="BW39" s="31"/>
      <c r="BX39" s="32"/>
      <c r="BY39" s="32"/>
      <c r="BZ39" s="31"/>
      <c r="CA39" s="32"/>
      <c r="CB39" s="32"/>
      <c r="CC39" s="32"/>
      <c r="CD39" s="31"/>
      <c r="CE39" s="31"/>
      <c r="CF39" s="4"/>
      <c r="CG39" s="4"/>
    </row>
    <row r="40">
      <c r="A40" s="231">
        <v>35.0</v>
      </c>
      <c r="B40" s="232" t="s">
        <v>51</v>
      </c>
      <c r="C40" s="233">
        <v>1.0</v>
      </c>
      <c r="D40" s="233">
        <v>1.0</v>
      </c>
      <c r="E40" s="233">
        <v>4.0</v>
      </c>
      <c r="F40" s="219">
        <f t="shared" si="1"/>
        <v>2</v>
      </c>
      <c r="G40" s="219">
        <f t="shared" si="2"/>
        <v>4</v>
      </c>
      <c r="H40" s="219">
        <f t="shared" si="3"/>
        <v>28.57142857</v>
      </c>
      <c r="I40" s="219">
        <f t="shared" si="4"/>
        <v>100</v>
      </c>
      <c r="J40" s="98">
        <v>6.0</v>
      </c>
      <c r="K40" s="98">
        <v>4.0</v>
      </c>
      <c r="L40" s="233">
        <v>16.0</v>
      </c>
      <c r="M40" s="219">
        <f t="shared" si="5"/>
        <v>12</v>
      </c>
      <c r="N40" s="219">
        <f t="shared" si="6"/>
        <v>20</v>
      </c>
      <c r="O40" s="219">
        <f t="shared" si="7"/>
        <v>66.66666667</v>
      </c>
      <c r="P40" s="219">
        <f t="shared" si="8"/>
        <v>100</v>
      </c>
      <c r="Q40" s="233">
        <v>8.0</v>
      </c>
      <c r="R40" s="234">
        <v>4.0</v>
      </c>
      <c r="S40" s="98">
        <v>12.0</v>
      </c>
      <c r="T40" s="218">
        <f t="shared" si="9"/>
        <v>24</v>
      </c>
      <c r="U40" s="218">
        <f t="shared" si="10"/>
        <v>32</v>
      </c>
      <c r="V40" s="196">
        <f t="shared" si="11"/>
        <v>80</v>
      </c>
      <c r="W40" s="219">
        <f t="shared" si="12"/>
        <v>86.48648649</v>
      </c>
      <c r="X40" s="235">
        <v>1.0</v>
      </c>
      <c r="Y40" s="98">
        <v>1.0</v>
      </c>
      <c r="Z40" s="98">
        <v>2.0</v>
      </c>
      <c r="AA40" s="220">
        <f t="shared" si="13"/>
        <v>26</v>
      </c>
      <c r="AB40" s="220">
        <f t="shared" si="14"/>
        <v>34</v>
      </c>
      <c r="AC40" s="220">
        <f t="shared" si="15"/>
        <v>68.42105263</v>
      </c>
      <c r="AD40" s="220">
        <f t="shared" si="16"/>
        <v>64.1509434</v>
      </c>
      <c r="AE40" s="70">
        <v>0.0</v>
      </c>
      <c r="AF40" s="236">
        <v>0.0</v>
      </c>
      <c r="AG40" s="70">
        <v>0.0</v>
      </c>
      <c r="AH40" s="220">
        <f t="shared" si="17"/>
        <v>26</v>
      </c>
      <c r="AI40" s="220">
        <f t="shared" si="18"/>
        <v>34</v>
      </c>
      <c r="AJ40" s="220">
        <f t="shared" si="19"/>
        <v>53.06122449</v>
      </c>
      <c r="AK40" s="223">
        <f t="shared" si="20"/>
        <v>49.27536232</v>
      </c>
      <c r="AL40" s="235">
        <v>1.0</v>
      </c>
      <c r="AM40" s="237">
        <v>1.0</v>
      </c>
      <c r="AN40" s="238">
        <v>4.0</v>
      </c>
      <c r="AO40" s="220">
        <f t="shared" si="21"/>
        <v>28</v>
      </c>
      <c r="AP40" s="220">
        <f t="shared" si="22"/>
        <v>38</v>
      </c>
      <c r="AQ40" s="220">
        <f t="shared" si="23"/>
        <v>47.45762712</v>
      </c>
      <c r="AR40" s="223">
        <f t="shared" si="24"/>
        <v>45.78313253</v>
      </c>
      <c r="AS40" s="76"/>
      <c r="AT40" s="239"/>
      <c r="AU40" s="240"/>
      <c r="AV40" s="76"/>
      <c r="AW40" s="76"/>
      <c r="AX40" s="239"/>
      <c r="AY40" s="240"/>
      <c r="AZ40" s="241"/>
      <c r="BA40" s="241"/>
      <c r="BB40" s="25"/>
      <c r="BC40" s="25"/>
      <c r="BD40" s="241"/>
      <c r="BE40" s="241"/>
      <c r="BF40" s="242"/>
      <c r="BG40" s="240"/>
      <c r="BH40" s="243"/>
      <c r="BI40" s="243"/>
      <c r="BJ40" s="239"/>
      <c r="BK40" s="244"/>
      <c r="BL40" s="243"/>
      <c r="BM40" s="57"/>
      <c r="BN40" s="31"/>
      <c r="BO40" s="31"/>
      <c r="BP40" s="243"/>
      <c r="BQ40" s="243"/>
      <c r="BR40" s="31"/>
      <c r="BS40" s="31"/>
      <c r="BT40" s="32"/>
      <c r="BU40" s="32"/>
      <c r="BV40" s="31"/>
      <c r="BW40" s="31"/>
      <c r="BX40" s="32"/>
      <c r="BY40" s="32"/>
      <c r="BZ40" s="31"/>
      <c r="CA40" s="32"/>
      <c r="CB40" s="32"/>
      <c r="CC40" s="32"/>
      <c r="CD40" s="31"/>
      <c r="CE40" s="31"/>
      <c r="CF40" s="4"/>
      <c r="CG40" s="4"/>
    </row>
    <row r="41">
      <c r="A41" s="57">
        <v>36.0</v>
      </c>
      <c r="B41" s="57" t="s">
        <v>71</v>
      </c>
      <c r="C41" s="57">
        <v>6.0</v>
      </c>
      <c r="D41" s="57">
        <v>0.0</v>
      </c>
      <c r="E41" s="57">
        <v>2.0</v>
      </c>
      <c r="F41" s="219">
        <f t="shared" si="1"/>
        <v>6</v>
      </c>
      <c r="G41" s="219">
        <f t="shared" si="2"/>
        <v>2</v>
      </c>
      <c r="H41" s="219">
        <f t="shared" si="3"/>
        <v>85.71428571</v>
      </c>
      <c r="I41" s="219">
        <f t="shared" si="4"/>
        <v>50</v>
      </c>
      <c r="J41" s="57">
        <v>6.0</v>
      </c>
      <c r="K41" s="57">
        <v>3.0</v>
      </c>
      <c r="L41" s="57">
        <v>16.0</v>
      </c>
      <c r="M41" s="219">
        <f t="shared" si="5"/>
        <v>15</v>
      </c>
      <c r="N41" s="219">
        <f t="shared" si="6"/>
        <v>18</v>
      </c>
      <c r="O41" s="219">
        <f t="shared" si="7"/>
        <v>83.33333333</v>
      </c>
      <c r="P41" s="219">
        <f t="shared" si="8"/>
        <v>90</v>
      </c>
      <c r="Q41" s="195">
        <v>6.0</v>
      </c>
      <c r="R41" s="195">
        <v>4.0</v>
      </c>
      <c r="S41" s="195">
        <v>15.0</v>
      </c>
      <c r="T41" s="218">
        <f t="shared" si="9"/>
        <v>25</v>
      </c>
      <c r="U41" s="218">
        <f t="shared" si="10"/>
        <v>33</v>
      </c>
      <c r="V41" s="196">
        <f t="shared" si="11"/>
        <v>83.33333333</v>
      </c>
      <c r="W41" s="219">
        <f t="shared" si="12"/>
        <v>89.18918919</v>
      </c>
      <c r="X41" s="195">
        <v>6.0</v>
      </c>
      <c r="Y41" s="195">
        <v>2.0</v>
      </c>
      <c r="Z41" s="195">
        <v>14.0</v>
      </c>
      <c r="AA41" s="220">
        <f t="shared" si="13"/>
        <v>33</v>
      </c>
      <c r="AB41" s="220">
        <f t="shared" si="14"/>
        <v>47</v>
      </c>
      <c r="AC41" s="220">
        <f t="shared" si="15"/>
        <v>86.84210526</v>
      </c>
      <c r="AD41" s="220">
        <f t="shared" si="16"/>
        <v>88.67924528</v>
      </c>
      <c r="AE41" s="195">
        <v>7.0</v>
      </c>
      <c r="AF41" s="246">
        <v>3.0</v>
      </c>
      <c r="AG41" s="195">
        <v>16.0</v>
      </c>
      <c r="AH41" s="220">
        <f t="shared" si="17"/>
        <v>43</v>
      </c>
      <c r="AI41" s="220">
        <f t="shared" si="18"/>
        <v>63</v>
      </c>
      <c r="AJ41" s="220">
        <f t="shared" si="19"/>
        <v>87.75510204</v>
      </c>
      <c r="AK41" s="223">
        <f t="shared" si="20"/>
        <v>91.30434783</v>
      </c>
      <c r="AL41" s="195">
        <v>4.0</v>
      </c>
      <c r="AM41" s="195">
        <v>0.0</v>
      </c>
      <c r="AN41" s="195">
        <v>0.0</v>
      </c>
      <c r="AO41" s="220">
        <f t="shared" si="21"/>
        <v>47</v>
      </c>
      <c r="AP41" s="220">
        <f t="shared" si="22"/>
        <v>63</v>
      </c>
      <c r="AQ41" s="220">
        <f t="shared" si="23"/>
        <v>79.66101695</v>
      </c>
      <c r="AR41" s="223">
        <f t="shared" si="24"/>
        <v>75.90361446</v>
      </c>
    </row>
    <row r="42">
      <c r="AB42" s="220"/>
      <c r="AF42" s="105"/>
      <c r="AR42" s="223"/>
    </row>
    <row r="43">
      <c r="AF43" s="105"/>
    </row>
    <row r="44">
      <c r="AF44" s="105"/>
    </row>
    <row r="45">
      <c r="AF45" s="105"/>
    </row>
    <row r="46">
      <c r="AF46" s="105"/>
    </row>
    <row r="47">
      <c r="AF47" s="105"/>
    </row>
    <row r="48">
      <c r="AF48" s="105"/>
    </row>
    <row r="49">
      <c r="AF49" s="105"/>
    </row>
    <row r="50">
      <c r="AF50" s="105"/>
    </row>
    <row r="51">
      <c r="AF51" s="105"/>
    </row>
    <row r="52">
      <c r="AF52" s="105"/>
    </row>
    <row r="53">
      <c r="AF53" s="105"/>
    </row>
    <row r="54">
      <c r="AF54" s="105"/>
    </row>
    <row r="55">
      <c r="AF55" s="105"/>
    </row>
    <row r="56">
      <c r="AF56" s="105"/>
    </row>
    <row r="57">
      <c r="AF57" s="105"/>
    </row>
    <row r="58">
      <c r="AF58" s="105"/>
    </row>
    <row r="59">
      <c r="AF59" s="105"/>
    </row>
    <row r="60">
      <c r="AF60" s="105"/>
    </row>
    <row r="61">
      <c r="AF61" s="105"/>
    </row>
    <row r="62">
      <c r="AF62" s="105"/>
    </row>
    <row r="63">
      <c r="AF63" s="105"/>
    </row>
    <row r="64">
      <c r="AF64" s="105"/>
    </row>
    <row r="65">
      <c r="AF65" s="105"/>
    </row>
    <row r="66">
      <c r="AF66" s="105"/>
    </row>
    <row r="67">
      <c r="AF67" s="105"/>
    </row>
    <row r="68">
      <c r="AF68" s="105"/>
    </row>
    <row r="69">
      <c r="AF69" s="105"/>
    </row>
    <row r="70">
      <c r="AF70" s="105"/>
    </row>
    <row r="71">
      <c r="AF71" s="105"/>
    </row>
    <row r="72">
      <c r="AF72" s="105"/>
    </row>
    <row r="73">
      <c r="AF73" s="105"/>
    </row>
    <row r="74">
      <c r="AF74" s="105"/>
    </row>
    <row r="75">
      <c r="AF75" s="105"/>
    </row>
    <row r="76">
      <c r="AF76" s="105"/>
    </row>
    <row r="77">
      <c r="AF77" s="105"/>
    </row>
    <row r="78">
      <c r="AF78" s="105"/>
    </row>
    <row r="79">
      <c r="AF79" s="105"/>
    </row>
    <row r="80">
      <c r="AF80" s="105"/>
    </row>
    <row r="81">
      <c r="AF81" s="105"/>
    </row>
    <row r="82">
      <c r="AF82" s="105"/>
    </row>
    <row r="83">
      <c r="AF83" s="105"/>
    </row>
    <row r="84">
      <c r="AF84" s="105"/>
    </row>
    <row r="85">
      <c r="AF85" s="105"/>
    </row>
    <row r="86">
      <c r="AF86" s="105"/>
    </row>
    <row r="87">
      <c r="AF87" s="105"/>
    </row>
    <row r="88">
      <c r="AF88" s="105"/>
    </row>
    <row r="89">
      <c r="AF89" s="105"/>
    </row>
    <row r="90">
      <c r="AF90" s="105"/>
    </row>
    <row r="91">
      <c r="AF91" s="105"/>
    </row>
    <row r="92">
      <c r="AF92" s="105"/>
    </row>
    <row r="93">
      <c r="AF93" s="105"/>
    </row>
    <row r="94">
      <c r="AF94" s="105"/>
    </row>
    <row r="95">
      <c r="AF95" s="105"/>
    </row>
    <row r="96">
      <c r="AF96" s="105"/>
    </row>
    <row r="97">
      <c r="AF97" s="105"/>
    </row>
    <row r="98">
      <c r="AF98" s="105"/>
    </row>
    <row r="99">
      <c r="AF99" s="105"/>
    </row>
    <row r="100">
      <c r="AF100" s="105"/>
    </row>
    <row r="101">
      <c r="AF101" s="105"/>
    </row>
    <row r="102">
      <c r="AF102" s="105"/>
    </row>
    <row r="103">
      <c r="AF103" s="105"/>
    </row>
    <row r="104">
      <c r="AF104" s="105"/>
    </row>
    <row r="105">
      <c r="AF105" s="105"/>
    </row>
    <row r="106">
      <c r="AF106" s="105"/>
    </row>
    <row r="107">
      <c r="AF107" s="105"/>
    </row>
    <row r="108">
      <c r="AF108" s="105"/>
    </row>
    <row r="109">
      <c r="AF109" s="105"/>
    </row>
    <row r="110">
      <c r="AF110" s="105"/>
    </row>
    <row r="111">
      <c r="AF111" s="105"/>
    </row>
    <row r="112">
      <c r="AF112" s="105"/>
    </row>
    <row r="113">
      <c r="AF113" s="105"/>
    </row>
    <row r="114">
      <c r="AF114" s="105"/>
    </row>
    <row r="115">
      <c r="AF115" s="105"/>
    </row>
    <row r="116">
      <c r="AF116" s="105"/>
    </row>
    <row r="117">
      <c r="AF117" s="105"/>
    </row>
    <row r="118">
      <c r="AF118" s="105"/>
    </row>
    <row r="119">
      <c r="AF119" s="105"/>
    </row>
    <row r="120">
      <c r="AF120" s="105"/>
    </row>
    <row r="121">
      <c r="AF121" s="105"/>
    </row>
    <row r="122">
      <c r="AF122" s="105"/>
    </row>
    <row r="123">
      <c r="AF123" s="105"/>
    </row>
    <row r="124">
      <c r="AF124" s="105"/>
    </row>
    <row r="125">
      <c r="AF125" s="105"/>
    </row>
    <row r="126">
      <c r="AF126" s="105"/>
    </row>
    <row r="127">
      <c r="AF127" s="105"/>
    </row>
    <row r="128">
      <c r="AF128" s="105"/>
    </row>
    <row r="129">
      <c r="AF129" s="105"/>
    </row>
    <row r="130">
      <c r="AF130" s="105"/>
    </row>
    <row r="131">
      <c r="AF131" s="105"/>
    </row>
    <row r="132">
      <c r="AF132" s="105"/>
    </row>
    <row r="133">
      <c r="AF133" s="105"/>
    </row>
    <row r="134">
      <c r="AF134" s="105"/>
    </row>
    <row r="135">
      <c r="AF135" s="105"/>
    </row>
    <row r="136">
      <c r="AF136" s="105"/>
    </row>
    <row r="137">
      <c r="AF137" s="105"/>
    </row>
    <row r="138">
      <c r="AF138" s="105"/>
    </row>
    <row r="139">
      <c r="AF139" s="105"/>
    </row>
    <row r="140">
      <c r="AF140" s="105"/>
    </row>
    <row r="141">
      <c r="AF141" s="105"/>
    </row>
    <row r="142">
      <c r="AF142" s="105"/>
    </row>
    <row r="143">
      <c r="AF143" s="105"/>
    </row>
    <row r="144">
      <c r="AF144" s="105"/>
    </row>
    <row r="145">
      <c r="AF145" s="105"/>
    </row>
    <row r="146">
      <c r="AF146" s="105"/>
    </row>
    <row r="147">
      <c r="AF147" s="105"/>
    </row>
    <row r="148">
      <c r="AF148" s="105"/>
    </row>
    <row r="149">
      <c r="AF149" s="105"/>
    </row>
    <row r="150">
      <c r="AF150" s="105"/>
    </row>
    <row r="151">
      <c r="AF151" s="105"/>
    </row>
    <row r="152">
      <c r="AF152" s="105"/>
    </row>
    <row r="153">
      <c r="AF153" s="105"/>
    </row>
    <row r="154">
      <c r="AF154" s="105"/>
    </row>
    <row r="155">
      <c r="AF155" s="105"/>
    </row>
    <row r="156">
      <c r="AF156" s="105"/>
    </row>
    <row r="157">
      <c r="AF157" s="105"/>
    </row>
    <row r="158">
      <c r="AF158" s="105"/>
    </row>
    <row r="159">
      <c r="AF159" s="105"/>
    </row>
    <row r="160">
      <c r="AF160" s="105"/>
    </row>
    <row r="161">
      <c r="AF161" s="105"/>
    </row>
    <row r="162">
      <c r="AF162" s="105"/>
    </row>
    <row r="163">
      <c r="AF163" s="105"/>
    </row>
    <row r="164">
      <c r="AF164" s="105"/>
    </row>
    <row r="165">
      <c r="AF165" s="105"/>
    </row>
    <row r="166">
      <c r="AF166" s="105"/>
    </row>
    <row r="167">
      <c r="AF167" s="105"/>
    </row>
    <row r="168">
      <c r="AF168" s="105"/>
    </row>
    <row r="169">
      <c r="AF169" s="105"/>
    </row>
    <row r="170">
      <c r="AF170" s="105"/>
    </row>
    <row r="171">
      <c r="AF171" s="105"/>
    </row>
    <row r="172">
      <c r="AF172" s="105"/>
    </row>
    <row r="173">
      <c r="AF173" s="105"/>
    </row>
    <row r="174">
      <c r="AF174" s="105"/>
    </row>
    <row r="175">
      <c r="AF175" s="105"/>
    </row>
    <row r="176">
      <c r="AF176" s="105"/>
    </row>
    <row r="177">
      <c r="AF177" s="105"/>
    </row>
    <row r="178">
      <c r="AF178" s="105"/>
    </row>
    <row r="179">
      <c r="AF179" s="105"/>
    </row>
    <row r="180">
      <c r="AF180" s="105"/>
    </row>
    <row r="181">
      <c r="AF181" s="105"/>
    </row>
    <row r="182">
      <c r="AF182" s="105"/>
    </row>
    <row r="183">
      <c r="AF183" s="105"/>
    </row>
    <row r="184">
      <c r="AF184" s="105"/>
    </row>
    <row r="185">
      <c r="AF185" s="105"/>
    </row>
    <row r="186">
      <c r="AF186" s="105"/>
    </row>
    <row r="187">
      <c r="AF187" s="105"/>
    </row>
    <row r="188">
      <c r="AF188" s="105"/>
    </row>
    <row r="189">
      <c r="AF189" s="105"/>
    </row>
    <row r="190">
      <c r="AF190" s="105"/>
    </row>
    <row r="191">
      <c r="AF191" s="105"/>
    </row>
    <row r="192">
      <c r="AF192" s="105"/>
    </row>
    <row r="193">
      <c r="AF193" s="105"/>
    </row>
    <row r="194">
      <c r="AF194" s="105"/>
    </row>
    <row r="195">
      <c r="AF195" s="105"/>
    </row>
    <row r="196">
      <c r="AF196" s="105"/>
    </row>
    <row r="197">
      <c r="AF197" s="105"/>
    </row>
    <row r="198">
      <c r="AF198" s="105"/>
    </row>
    <row r="199">
      <c r="AF199" s="105"/>
    </row>
    <row r="200">
      <c r="AF200" s="105"/>
    </row>
    <row r="201">
      <c r="AF201" s="105"/>
    </row>
    <row r="202">
      <c r="AF202" s="105"/>
    </row>
    <row r="203">
      <c r="AF203" s="105"/>
    </row>
    <row r="204">
      <c r="AF204" s="105"/>
    </row>
    <row r="205">
      <c r="AF205" s="105"/>
    </row>
    <row r="206">
      <c r="AF206" s="105"/>
    </row>
    <row r="207">
      <c r="AF207" s="105"/>
    </row>
    <row r="208">
      <c r="AF208" s="105"/>
    </row>
    <row r="209">
      <c r="AF209" s="105"/>
    </row>
    <row r="210">
      <c r="AF210" s="105"/>
    </row>
    <row r="211">
      <c r="AF211" s="105"/>
    </row>
    <row r="212">
      <c r="AF212" s="105"/>
    </row>
    <row r="213">
      <c r="AF213" s="105"/>
    </row>
    <row r="214">
      <c r="AF214" s="105"/>
    </row>
    <row r="215">
      <c r="AF215" s="105"/>
    </row>
    <row r="216">
      <c r="AF216" s="105"/>
    </row>
    <row r="217">
      <c r="AF217" s="105"/>
    </row>
    <row r="218">
      <c r="AF218" s="105"/>
    </row>
    <row r="219">
      <c r="AF219" s="105"/>
    </row>
    <row r="220">
      <c r="AF220" s="105"/>
    </row>
    <row r="221">
      <c r="AF221" s="105"/>
    </row>
    <row r="222">
      <c r="AF222" s="105"/>
    </row>
    <row r="223">
      <c r="AF223" s="105"/>
    </row>
    <row r="224">
      <c r="AF224" s="105"/>
    </row>
    <row r="225">
      <c r="AF225" s="105"/>
    </row>
    <row r="226">
      <c r="AF226" s="105"/>
    </row>
    <row r="227">
      <c r="AF227" s="105"/>
    </row>
    <row r="228">
      <c r="AF228" s="105"/>
    </row>
    <row r="229">
      <c r="AF229" s="105"/>
    </row>
    <row r="230">
      <c r="AF230" s="105"/>
    </row>
    <row r="231">
      <c r="AF231" s="105"/>
    </row>
    <row r="232">
      <c r="AF232" s="105"/>
    </row>
    <row r="233">
      <c r="AF233" s="105"/>
    </row>
    <row r="234">
      <c r="AF234" s="105"/>
    </row>
    <row r="235">
      <c r="AF235" s="105"/>
    </row>
    <row r="236">
      <c r="AF236" s="105"/>
    </row>
    <row r="237">
      <c r="AF237" s="105"/>
    </row>
    <row r="238">
      <c r="AF238" s="105"/>
    </row>
    <row r="239">
      <c r="AF239" s="105"/>
    </row>
    <row r="240">
      <c r="AF240" s="105"/>
    </row>
    <row r="241">
      <c r="AF241" s="105"/>
    </row>
    <row r="242">
      <c r="AF242" s="105"/>
    </row>
    <row r="243">
      <c r="AF243" s="105"/>
    </row>
    <row r="244">
      <c r="AF244" s="105"/>
    </row>
    <row r="245">
      <c r="AF245" s="105"/>
    </row>
    <row r="246">
      <c r="AF246" s="105"/>
    </row>
    <row r="247">
      <c r="AF247" s="105"/>
    </row>
    <row r="248">
      <c r="AF248" s="105"/>
    </row>
    <row r="249">
      <c r="AF249" s="105"/>
    </row>
    <row r="250">
      <c r="AF250" s="105"/>
    </row>
    <row r="251">
      <c r="AF251" s="105"/>
    </row>
    <row r="252">
      <c r="AF252" s="105"/>
    </row>
    <row r="253">
      <c r="AF253" s="105"/>
    </row>
    <row r="254">
      <c r="AF254" s="105"/>
    </row>
    <row r="255">
      <c r="AF255" s="105"/>
    </row>
    <row r="256">
      <c r="AF256" s="105"/>
    </row>
    <row r="257">
      <c r="AF257" s="105"/>
    </row>
    <row r="258">
      <c r="AF258" s="105"/>
    </row>
    <row r="259">
      <c r="AF259" s="105"/>
    </row>
    <row r="260">
      <c r="AF260" s="105"/>
    </row>
    <row r="261">
      <c r="AF261" s="105"/>
    </row>
    <row r="262">
      <c r="AF262" s="105"/>
    </row>
    <row r="263">
      <c r="AF263" s="105"/>
    </row>
    <row r="264">
      <c r="AF264" s="105"/>
    </row>
    <row r="265">
      <c r="AF265" s="105"/>
    </row>
    <row r="266">
      <c r="AF266" s="105"/>
    </row>
    <row r="267">
      <c r="AF267" s="105"/>
    </row>
    <row r="268">
      <c r="AF268" s="105"/>
    </row>
    <row r="269">
      <c r="AF269" s="105"/>
    </row>
    <row r="270">
      <c r="AF270" s="105"/>
    </row>
    <row r="271">
      <c r="AF271" s="105"/>
    </row>
    <row r="272">
      <c r="AF272" s="105"/>
    </row>
    <row r="273">
      <c r="AF273" s="105"/>
    </row>
    <row r="274">
      <c r="AF274" s="105"/>
    </row>
    <row r="275">
      <c r="AF275" s="105"/>
    </row>
    <row r="276">
      <c r="AF276" s="105"/>
    </row>
    <row r="277">
      <c r="AF277" s="105"/>
    </row>
    <row r="278">
      <c r="AF278" s="105"/>
    </row>
    <row r="279">
      <c r="AF279" s="105"/>
    </row>
    <row r="280">
      <c r="AF280" s="105"/>
    </row>
    <row r="281">
      <c r="AF281" s="105"/>
    </row>
    <row r="282">
      <c r="AF282" s="105"/>
    </row>
    <row r="283">
      <c r="AF283" s="105"/>
    </row>
    <row r="284">
      <c r="AF284" s="105"/>
    </row>
    <row r="285">
      <c r="AF285" s="105"/>
    </row>
    <row r="286">
      <c r="AF286" s="105"/>
    </row>
    <row r="287">
      <c r="AF287" s="105"/>
    </row>
    <row r="288">
      <c r="AF288" s="105"/>
    </row>
    <row r="289">
      <c r="AF289" s="105"/>
    </row>
    <row r="290">
      <c r="AF290" s="105"/>
    </row>
    <row r="291">
      <c r="AF291" s="105"/>
    </row>
    <row r="292">
      <c r="AF292" s="105"/>
    </row>
    <row r="293">
      <c r="AF293" s="105"/>
    </row>
    <row r="294">
      <c r="AF294" s="105"/>
    </row>
    <row r="295">
      <c r="AF295" s="105"/>
    </row>
    <row r="296">
      <c r="AF296" s="105"/>
    </row>
    <row r="297">
      <c r="AF297" s="105"/>
    </row>
    <row r="298">
      <c r="AF298" s="105"/>
    </row>
    <row r="299">
      <c r="AF299" s="105"/>
    </row>
    <row r="300">
      <c r="AF300" s="105"/>
    </row>
    <row r="301">
      <c r="AF301" s="105"/>
    </row>
    <row r="302">
      <c r="AF302" s="105"/>
    </row>
    <row r="303">
      <c r="AF303" s="105"/>
    </row>
    <row r="304">
      <c r="AF304" s="105"/>
    </row>
    <row r="305">
      <c r="AF305" s="105"/>
    </row>
    <row r="306">
      <c r="AF306" s="105"/>
    </row>
    <row r="307">
      <c r="AF307" s="105"/>
    </row>
    <row r="308">
      <c r="AF308" s="105"/>
    </row>
    <row r="309">
      <c r="AF309" s="105"/>
    </row>
    <row r="310">
      <c r="AF310" s="105"/>
    </row>
    <row r="311">
      <c r="AF311" s="105"/>
    </row>
    <row r="312">
      <c r="AF312" s="105"/>
    </row>
    <row r="313">
      <c r="AF313" s="105"/>
    </row>
    <row r="314">
      <c r="AF314" s="105"/>
    </row>
    <row r="315">
      <c r="AF315" s="105"/>
    </row>
    <row r="316">
      <c r="AF316" s="105"/>
    </row>
    <row r="317">
      <c r="AF317" s="105"/>
    </row>
    <row r="318">
      <c r="AF318" s="105"/>
    </row>
    <row r="319">
      <c r="AF319" s="105"/>
    </row>
    <row r="320">
      <c r="AF320" s="105"/>
    </row>
    <row r="321">
      <c r="AF321" s="105"/>
    </row>
    <row r="322">
      <c r="AF322" s="105"/>
    </row>
    <row r="323">
      <c r="AF323" s="105"/>
    </row>
    <row r="324">
      <c r="AF324" s="105"/>
    </row>
    <row r="325">
      <c r="AF325" s="105"/>
    </row>
    <row r="326">
      <c r="AF326" s="105"/>
    </row>
    <row r="327">
      <c r="AF327" s="105"/>
    </row>
    <row r="328">
      <c r="AF328" s="105"/>
    </row>
    <row r="329">
      <c r="AF329" s="105"/>
    </row>
    <row r="330">
      <c r="AF330" s="105"/>
    </row>
    <row r="331">
      <c r="AF331" s="105"/>
    </row>
    <row r="332">
      <c r="AF332" s="105"/>
    </row>
    <row r="333">
      <c r="AF333" s="105"/>
    </row>
    <row r="334">
      <c r="AF334" s="105"/>
    </row>
    <row r="335">
      <c r="AF335" s="105"/>
    </row>
    <row r="336">
      <c r="AF336" s="105"/>
    </row>
    <row r="337">
      <c r="AF337" s="105"/>
    </row>
    <row r="338">
      <c r="AF338" s="105"/>
    </row>
    <row r="339">
      <c r="AF339" s="105"/>
    </row>
    <row r="340">
      <c r="AF340" s="105"/>
    </row>
    <row r="341">
      <c r="AF341" s="105"/>
    </row>
    <row r="342">
      <c r="AF342" s="105"/>
    </row>
    <row r="343">
      <c r="AF343" s="105"/>
    </row>
    <row r="344">
      <c r="AF344" s="105"/>
    </row>
    <row r="345">
      <c r="AF345" s="105"/>
    </row>
    <row r="346">
      <c r="AF346" s="105"/>
    </row>
    <row r="347">
      <c r="AF347" s="105"/>
    </row>
    <row r="348">
      <c r="AF348" s="105"/>
    </row>
    <row r="349">
      <c r="AF349" s="105"/>
    </row>
    <row r="350">
      <c r="AF350" s="105"/>
    </row>
    <row r="351">
      <c r="AF351" s="105"/>
    </row>
    <row r="352">
      <c r="AF352" s="105"/>
    </row>
    <row r="353">
      <c r="AF353" s="105"/>
    </row>
    <row r="354">
      <c r="AF354" s="105"/>
    </row>
    <row r="355">
      <c r="AF355" s="105"/>
    </row>
    <row r="356">
      <c r="AF356" s="105"/>
    </row>
    <row r="357">
      <c r="AF357" s="105"/>
    </row>
    <row r="358">
      <c r="AF358" s="105"/>
    </row>
    <row r="359">
      <c r="AF359" s="105"/>
    </row>
    <row r="360">
      <c r="AF360" s="105"/>
    </row>
    <row r="361">
      <c r="AF361" s="105"/>
    </row>
    <row r="362">
      <c r="AF362" s="105"/>
    </row>
    <row r="363">
      <c r="AF363" s="105"/>
    </row>
    <row r="364">
      <c r="AF364" s="105"/>
    </row>
    <row r="365">
      <c r="AF365" s="105"/>
    </row>
    <row r="366">
      <c r="AF366" s="105"/>
    </row>
    <row r="367">
      <c r="AF367" s="105"/>
    </row>
    <row r="368">
      <c r="AF368" s="105"/>
    </row>
    <row r="369">
      <c r="AF369" s="105"/>
    </row>
    <row r="370">
      <c r="AF370" s="105"/>
    </row>
    <row r="371">
      <c r="AF371" s="105"/>
    </row>
    <row r="372">
      <c r="AF372" s="105"/>
    </row>
    <row r="373">
      <c r="AF373" s="105"/>
    </row>
    <row r="374">
      <c r="AF374" s="105"/>
    </row>
    <row r="375">
      <c r="AF375" s="105"/>
    </row>
    <row r="376">
      <c r="AF376" s="105"/>
    </row>
    <row r="377">
      <c r="AF377" s="105"/>
    </row>
    <row r="378">
      <c r="AF378" s="105"/>
    </row>
    <row r="379">
      <c r="AF379" s="105"/>
    </row>
    <row r="380">
      <c r="AF380" s="105"/>
    </row>
    <row r="381">
      <c r="AF381" s="105"/>
    </row>
    <row r="382">
      <c r="AF382" s="105"/>
    </row>
    <row r="383">
      <c r="AF383" s="105"/>
    </row>
    <row r="384">
      <c r="AF384" s="105"/>
    </row>
    <row r="385">
      <c r="AF385" s="105"/>
    </row>
    <row r="386">
      <c r="AF386" s="105"/>
    </row>
    <row r="387">
      <c r="AF387" s="105"/>
    </row>
    <row r="388">
      <c r="AF388" s="105"/>
    </row>
    <row r="389">
      <c r="AF389" s="105"/>
    </row>
    <row r="390">
      <c r="AF390" s="105"/>
    </row>
    <row r="391">
      <c r="AF391" s="105"/>
    </row>
    <row r="392">
      <c r="AF392" s="105"/>
    </row>
    <row r="393">
      <c r="AF393" s="105"/>
    </row>
    <row r="394">
      <c r="AF394" s="105"/>
    </row>
    <row r="395">
      <c r="AF395" s="105"/>
    </row>
    <row r="396">
      <c r="AF396" s="105"/>
    </row>
    <row r="397">
      <c r="AF397" s="105"/>
    </row>
    <row r="398">
      <c r="AF398" s="105"/>
    </row>
    <row r="399">
      <c r="AF399" s="105"/>
    </row>
    <row r="400">
      <c r="AF400" s="105"/>
    </row>
    <row r="401">
      <c r="AF401" s="105"/>
    </row>
    <row r="402">
      <c r="AF402" s="105"/>
    </row>
    <row r="403">
      <c r="AF403" s="105"/>
    </row>
    <row r="404">
      <c r="AF404" s="105"/>
    </row>
    <row r="405">
      <c r="AF405" s="105"/>
    </row>
    <row r="406">
      <c r="AF406" s="105"/>
    </row>
    <row r="407">
      <c r="AF407" s="105"/>
    </row>
    <row r="408">
      <c r="AF408" s="105"/>
    </row>
    <row r="409">
      <c r="AF409" s="105"/>
    </row>
    <row r="410">
      <c r="AF410" s="105"/>
    </row>
    <row r="411">
      <c r="AF411" s="105"/>
    </row>
    <row r="412">
      <c r="AF412" s="105"/>
    </row>
    <row r="413">
      <c r="AF413" s="105"/>
    </row>
    <row r="414">
      <c r="AF414" s="105"/>
    </row>
    <row r="415">
      <c r="AF415" s="105"/>
    </row>
    <row r="416">
      <c r="AF416" s="105"/>
    </row>
    <row r="417">
      <c r="AF417" s="105"/>
    </row>
    <row r="418">
      <c r="AF418" s="105"/>
    </row>
    <row r="419">
      <c r="AF419" s="105"/>
    </row>
    <row r="420">
      <c r="AF420" s="105"/>
    </row>
    <row r="421">
      <c r="AF421" s="105"/>
    </row>
    <row r="422">
      <c r="AF422" s="105"/>
    </row>
    <row r="423">
      <c r="AF423" s="105"/>
    </row>
    <row r="424">
      <c r="AF424" s="105"/>
    </row>
    <row r="425">
      <c r="AF425" s="105"/>
    </row>
    <row r="426">
      <c r="AF426" s="105"/>
    </row>
    <row r="427">
      <c r="AF427" s="105"/>
    </row>
    <row r="428">
      <c r="AF428" s="105"/>
    </row>
    <row r="429">
      <c r="AF429" s="105"/>
    </row>
    <row r="430">
      <c r="AF430" s="105"/>
    </row>
    <row r="431">
      <c r="AF431" s="105"/>
    </row>
    <row r="432">
      <c r="AF432" s="105"/>
    </row>
    <row r="433">
      <c r="AF433" s="105"/>
    </row>
    <row r="434">
      <c r="AF434" s="105"/>
    </row>
    <row r="435">
      <c r="AF435" s="105"/>
    </row>
    <row r="436">
      <c r="AF436" s="105"/>
    </row>
    <row r="437">
      <c r="AF437" s="105"/>
    </row>
    <row r="438">
      <c r="AF438" s="105"/>
    </row>
    <row r="439">
      <c r="AF439" s="105"/>
    </row>
    <row r="440">
      <c r="AF440" s="105"/>
    </row>
    <row r="441">
      <c r="AF441" s="105"/>
    </row>
    <row r="442">
      <c r="AF442" s="105"/>
    </row>
    <row r="443">
      <c r="AF443" s="105"/>
    </row>
    <row r="444">
      <c r="AF444" s="105"/>
    </row>
    <row r="445">
      <c r="AF445" s="105"/>
    </row>
    <row r="446">
      <c r="AF446" s="105"/>
    </row>
    <row r="447">
      <c r="AF447" s="105"/>
    </row>
    <row r="448">
      <c r="AF448" s="105"/>
    </row>
    <row r="449">
      <c r="AF449" s="105"/>
    </row>
    <row r="450">
      <c r="AF450" s="105"/>
    </row>
    <row r="451">
      <c r="AF451" s="105"/>
    </row>
    <row r="452">
      <c r="AF452" s="105"/>
    </row>
    <row r="453">
      <c r="AF453" s="105"/>
    </row>
    <row r="454">
      <c r="AF454" s="105"/>
    </row>
    <row r="455">
      <c r="AF455" s="105"/>
    </row>
    <row r="456">
      <c r="AF456" s="105"/>
    </row>
    <row r="457">
      <c r="AF457" s="105"/>
    </row>
    <row r="458">
      <c r="AF458" s="105"/>
    </row>
    <row r="459">
      <c r="AF459" s="105"/>
    </row>
    <row r="460">
      <c r="AF460" s="105"/>
    </row>
    <row r="461">
      <c r="AF461" s="105"/>
    </row>
    <row r="462">
      <c r="AF462" s="105"/>
    </row>
    <row r="463">
      <c r="AF463" s="105"/>
    </row>
    <row r="464">
      <c r="AF464" s="105"/>
    </row>
    <row r="465">
      <c r="AF465" s="105"/>
    </row>
    <row r="466">
      <c r="AF466" s="105"/>
    </row>
    <row r="467">
      <c r="AF467" s="105"/>
    </row>
    <row r="468">
      <c r="AF468" s="105"/>
    </row>
    <row r="469">
      <c r="AF469" s="105"/>
    </row>
    <row r="470">
      <c r="AF470" s="105"/>
    </row>
    <row r="471">
      <c r="AF471" s="105"/>
    </row>
    <row r="472">
      <c r="AF472" s="105"/>
    </row>
    <row r="473">
      <c r="AF473" s="105"/>
    </row>
    <row r="474">
      <c r="AF474" s="105"/>
    </row>
    <row r="475">
      <c r="AF475" s="105"/>
    </row>
    <row r="476">
      <c r="AF476" s="105"/>
    </row>
    <row r="477">
      <c r="AF477" s="105"/>
    </row>
    <row r="478">
      <c r="AF478" s="105"/>
    </row>
    <row r="479">
      <c r="AF479" s="105"/>
    </row>
    <row r="480">
      <c r="AF480" s="105"/>
    </row>
    <row r="481">
      <c r="AF481" s="105"/>
    </row>
    <row r="482">
      <c r="AF482" s="105"/>
    </row>
    <row r="483">
      <c r="AF483" s="105"/>
    </row>
    <row r="484">
      <c r="AF484" s="105"/>
    </row>
    <row r="485">
      <c r="AF485" s="105"/>
    </row>
    <row r="486">
      <c r="AF486" s="105"/>
    </row>
    <row r="487">
      <c r="AF487" s="105"/>
    </row>
    <row r="488">
      <c r="AF488" s="105"/>
    </row>
    <row r="489">
      <c r="AF489" s="105"/>
    </row>
    <row r="490">
      <c r="AF490" s="105"/>
    </row>
    <row r="491">
      <c r="AF491" s="105"/>
    </row>
    <row r="492">
      <c r="AF492" s="105"/>
    </row>
    <row r="493">
      <c r="AF493" s="105"/>
    </row>
    <row r="494">
      <c r="AF494" s="105"/>
    </row>
    <row r="495">
      <c r="AF495" s="105"/>
    </row>
    <row r="496">
      <c r="AF496" s="105"/>
    </row>
    <row r="497">
      <c r="AF497" s="105"/>
    </row>
    <row r="498">
      <c r="AF498" s="105"/>
    </row>
    <row r="499">
      <c r="AF499" s="105"/>
    </row>
    <row r="500">
      <c r="AF500" s="105"/>
    </row>
    <row r="501">
      <c r="AF501" s="105"/>
    </row>
    <row r="502">
      <c r="AF502" s="105"/>
    </row>
    <row r="503">
      <c r="AF503" s="105"/>
    </row>
    <row r="504">
      <c r="AF504" s="105"/>
    </row>
    <row r="505">
      <c r="AF505" s="105"/>
    </row>
    <row r="506">
      <c r="AF506" s="105"/>
    </row>
    <row r="507">
      <c r="AF507" s="105"/>
    </row>
    <row r="508">
      <c r="AF508" s="105"/>
    </row>
    <row r="509">
      <c r="AF509" s="105"/>
    </row>
    <row r="510">
      <c r="AF510" s="105"/>
    </row>
    <row r="511">
      <c r="AF511" s="105"/>
    </row>
    <row r="512">
      <c r="AF512" s="105"/>
    </row>
    <row r="513">
      <c r="AF513" s="105"/>
    </row>
    <row r="514">
      <c r="AF514" s="105"/>
    </row>
    <row r="515">
      <c r="AF515" s="105"/>
    </row>
    <row r="516">
      <c r="AF516" s="105"/>
    </row>
    <row r="517">
      <c r="AF517" s="105"/>
    </row>
    <row r="518">
      <c r="AF518" s="105"/>
    </row>
    <row r="519">
      <c r="AF519" s="105"/>
    </row>
    <row r="520">
      <c r="AF520" s="105"/>
    </row>
    <row r="521">
      <c r="AF521" s="105"/>
    </row>
    <row r="522">
      <c r="AF522" s="105"/>
    </row>
    <row r="523">
      <c r="AF523" s="105"/>
    </row>
    <row r="524">
      <c r="AF524" s="105"/>
    </row>
    <row r="525">
      <c r="AF525" s="105"/>
    </row>
    <row r="526">
      <c r="AF526" s="105"/>
    </row>
    <row r="527">
      <c r="AF527" s="105"/>
    </row>
    <row r="528">
      <c r="AF528" s="105"/>
    </row>
    <row r="529">
      <c r="AF529" s="105"/>
    </row>
    <row r="530">
      <c r="AF530" s="105"/>
    </row>
    <row r="531">
      <c r="AF531" s="105"/>
    </row>
    <row r="532">
      <c r="AF532" s="105"/>
    </row>
    <row r="533">
      <c r="AF533" s="105"/>
    </row>
    <row r="534">
      <c r="AF534" s="105"/>
    </row>
    <row r="535">
      <c r="AF535" s="105"/>
    </row>
    <row r="536">
      <c r="AF536" s="105"/>
    </row>
    <row r="537">
      <c r="AF537" s="105"/>
    </row>
    <row r="538">
      <c r="AF538" s="105"/>
    </row>
    <row r="539">
      <c r="AF539" s="105"/>
    </row>
    <row r="540">
      <c r="AF540" s="105"/>
    </row>
    <row r="541">
      <c r="AF541" s="105"/>
    </row>
    <row r="542">
      <c r="AF542" s="105"/>
    </row>
    <row r="543">
      <c r="AF543" s="105"/>
    </row>
    <row r="544">
      <c r="AF544" s="105"/>
    </row>
    <row r="545">
      <c r="AF545" s="105"/>
    </row>
    <row r="546">
      <c r="AF546" s="105"/>
    </row>
    <row r="547">
      <c r="AF547" s="105"/>
    </row>
    <row r="548">
      <c r="AF548" s="105"/>
    </row>
    <row r="549">
      <c r="AF549" s="105"/>
    </row>
    <row r="550">
      <c r="AF550" s="105"/>
    </row>
    <row r="551">
      <c r="AF551" s="105"/>
    </row>
    <row r="552">
      <c r="AF552" s="105"/>
    </row>
    <row r="553">
      <c r="AF553" s="105"/>
    </row>
    <row r="554">
      <c r="AF554" s="105"/>
    </row>
    <row r="555">
      <c r="AF555" s="105"/>
    </row>
    <row r="556">
      <c r="AF556" s="105"/>
    </row>
    <row r="557">
      <c r="AF557" s="105"/>
    </row>
    <row r="558">
      <c r="AF558" s="105"/>
    </row>
    <row r="559">
      <c r="AF559" s="105"/>
    </row>
    <row r="560">
      <c r="AF560" s="105"/>
    </row>
    <row r="561">
      <c r="AF561" s="105"/>
    </row>
    <row r="562">
      <c r="AF562" s="105"/>
    </row>
    <row r="563">
      <c r="AF563" s="105"/>
    </row>
    <row r="564">
      <c r="AF564" s="105"/>
    </row>
    <row r="565">
      <c r="AF565" s="105"/>
    </row>
    <row r="566">
      <c r="AF566" s="105"/>
    </row>
    <row r="567">
      <c r="AF567" s="105"/>
    </row>
    <row r="568">
      <c r="AF568" s="105"/>
    </row>
    <row r="569">
      <c r="AF569" s="105"/>
    </row>
    <row r="570">
      <c r="AF570" s="105"/>
    </row>
    <row r="571">
      <c r="AF571" s="105"/>
    </row>
    <row r="572">
      <c r="AF572" s="105"/>
    </row>
    <row r="573">
      <c r="AF573" s="105"/>
    </row>
    <row r="574">
      <c r="AF574" s="105"/>
    </row>
    <row r="575">
      <c r="AF575" s="105"/>
    </row>
    <row r="576">
      <c r="AF576" s="105"/>
    </row>
    <row r="577">
      <c r="AF577" s="105"/>
    </row>
    <row r="578">
      <c r="AF578" s="105"/>
    </row>
    <row r="579">
      <c r="AF579" s="105"/>
    </row>
    <row r="580">
      <c r="AF580" s="105"/>
    </row>
    <row r="581">
      <c r="AF581" s="105"/>
    </row>
    <row r="582">
      <c r="AF582" s="105"/>
    </row>
    <row r="583">
      <c r="AF583" s="105"/>
    </row>
    <row r="584">
      <c r="AF584" s="105"/>
    </row>
    <row r="585">
      <c r="AF585" s="105"/>
    </row>
    <row r="586">
      <c r="AF586" s="105"/>
    </row>
    <row r="587">
      <c r="AF587" s="105"/>
    </row>
    <row r="588">
      <c r="AF588" s="105"/>
    </row>
    <row r="589">
      <c r="AF589" s="105"/>
    </row>
    <row r="590">
      <c r="AF590" s="105"/>
    </row>
    <row r="591">
      <c r="AF591" s="105"/>
    </row>
    <row r="592">
      <c r="AF592" s="105"/>
    </row>
    <row r="593">
      <c r="AF593" s="105"/>
    </row>
    <row r="594">
      <c r="AF594" s="105"/>
    </row>
    <row r="595">
      <c r="AF595" s="105"/>
    </row>
    <row r="596">
      <c r="AF596" s="105"/>
    </row>
    <row r="597">
      <c r="AF597" s="105"/>
    </row>
    <row r="598">
      <c r="AF598" s="105"/>
    </row>
    <row r="599">
      <c r="AF599" s="105"/>
    </row>
    <row r="600">
      <c r="AF600" s="105"/>
    </row>
    <row r="601">
      <c r="AF601" s="105"/>
    </row>
    <row r="602">
      <c r="AF602" s="105"/>
    </row>
    <row r="603">
      <c r="AF603" s="105"/>
    </row>
    <row r="604">
      <c r="AF604" s="105"/>
    </row>
    <row r="605">
      <c r="AF605" s="105"/>
    </row>
    <row r="606">
      <c r="AF606" s="105"/>
    </row>
    <row r="607">
      <c r="AF607" s="105"/>
    </row>
    <row r="608">
      <c r="AF608" s="105"/>
    </row>
    <row r="609">
      <c r="AF609" s="105"/>
    </row>
    <row r="610">
      <c r="AF610" s="105"/>
    </row>
    <row r="611">
      <c r="AF611" s="105"/>
    </row>
    <row r="612">
      <c r="AF612" s="105"/>
    </row>
    <row r="613">
      <c r="AF613" s="105"/>
    </row>
    <row r="614">
      <c r="AF614" s="105"/>
    </row>
    <row r="615">
      <c r="AF615" s="105"/>
    </row>
    <row r="616">
      <c r="AF616" s="105"/>
    </row>
    <row r="617">
      <c r="AF617" s="105"/>
    </row>
    <row r="618">
      <c r="AF618" s="105"/>
    </row>
    <row r="619">
      <c r="AF619" s="105"/>
    </row>
    <row r="620">
      <c r="AF620" s="105"/>
    </row>
    <row r="621">
      <c r="AF621" s="105"/>
    </row>
    <row r="622">
      <c r="AF622" s="105"/>
    </row>
    <row r="623">
      <c r="AF623" s="105"/>
    </row>
    <row r="624">
      <c r="AF624" s="105"/>
    </row>
    <row r="625">
      <c r="AF625" s="105"/>
    </row>
    <row r="626">
      <c r="AF626" s="105"/>
    </row>
    <row r="627">
      <c r="AF627" s="105"/>
    </row>
    <row r="628">
      <c r="AF628" s="105"/>
    </row>
    <row r="629">
      <c r="AF629" s="105"/>
    </row>
    <row r="630">
      <c r="AF630" s="105"/>
    </row>
    <row r="631">
      <c r="AF631" s="105"/>
    </row>
    <row r="632">
      <c r="AF632" s="105"/>
    </row>
    <row r="633">
      <c r="AF633" s="105"/>
    </row>
    <row r="634">
      <c r="AF634" s="105"/>
    </row>
    <row r="635">
      <c r="AF635" s="105"/>
    </row>
    <row r="636">
      <c r="AF636" s="105"/>
    </row>
    <row r="637">
      <c r="AF637" s="105"/>
    </row>
    <row r="638">
      <c r="AF638" s="105"/>
    </row>
    <row r="639">
      <c r="AF639" s="105"/>
    </row>
    <row r="640">
      <c r="AF640" s="105"/>
    </row>
    <row r="641">
      <c r="AF641" s="105"/>
    </row>
    <row r="642">
      <c r="AF642" s="105"/>
    </row>
    <row r="643">
      <c r="AF643" s="105"/>
    </row>
    <row r="644">
      <c r="AF644" s="105"/>
    </row>
    <row r="645">
      <c r="AF645" s="105"/>
    </row>
    <row r="646">
      <c r="AF646" s="105"/>
    </row>
    <row r="647">
      <c r="AF647" s="105"/>
    </row>
    <row r="648">
      <c r="AF648" s="105"/>
    </row>
    <row r="649">
      <c r="AF649" s="105"/>
    </row>
    <row r="650">
      <c r="AF650" s="105"/>
    </row>
    <row r="651">
      <c r="AF651" s="105"/>
    </row>
    <row r="652">
      <c r="AF652" s="105"/>
    </row>
    <row r="653">
      <c r="AF653" s="105"/>
    </row>
    <row r="654">
      <c r="AF654" s="105"/>
    </row>
    <row r="655">
      <c r="AF655" s="105"/>
    </row>
    <row r="656">
      <c r="AF656" s="105"/>
    </row>
    <row r="657">
      <c r="AF657" s="105"/>
    </row>
    <row r="658">
      <c r="AF658" s="105"/>
    </row>
    <row r="659">
      <c r="AF659" s="105"/>
    </row>
    <row r="660">
      <c r="AF660" s="105"/>
    </row>
    <row r="661">
      <c r="AF661" s="105"/>
    </row>
    <row r="662">
      <c r="AF662" s="105"/>
    </row>
    <row r="663">
      <c r="AF663" s="105"/>
    </row>
    <row r="664">
      <c r="AF664" s="105"/>
    </row>
    <row r="665">
      <c r="AF665" s="105"/>
    </row>
    <row r="666">
      <c r="AF666" s="105"/>
    </row>
    <row r="667">
      <c r="AF667" s="105"/>
    </row>
    <row r="668">
      <c r="AF668" s="105"/>
    </row>
    <row r="669">
      <c r="AF669" s="105"/>
    </row>
    <row r="670">
      <c r="AF670" s="105"/>
    </row>
    <row r="671">
      <c r="AF671" s="105"/>
    </row>
    <row r="672">
      <c r="AF672" s="105"/>
    </row>
    <row r="673">
      <c r="AF673" s="105"/>
    </row>
    <row r="674">
      <c r="AF674" s="105"/>
    </row>
    <row r="675">
      <c r="AF675" s="105"/>
    </row>
    <row r="676">
      <c r="AF676" s="105"/>
    </row>
    <row r="677">
      <c r="AF677" s="105"/>
    </row>
    <row r="678">
      <c r="AF678" s="105"/>
    </row>
    <row r="679">
      <c r="AF679" s="105"/>
    </row>
    <row r="680">
      <c r="AF680" s="105"/>
    </row>
    <row r="681">
      <c r="AF681" s="105"/>
    </row>
    <row r="682">
      <c r="AF682" s="105"/>
    </row>
    <row r="683">
      <c r="AF683" s="105"/>
    </row>
    <row r="684">
      <c r="AF684" s="105"/>
    </row>
    <row r="685">
      <c r="AF685" s="105"/>
    </row>
    <row r="686">
      <c r="AF686" s="105"/>
    </row>
    <row r="687">
      <c r="AF687" s="105"/>
    </row>
    <row r="688">
      <c r="AF688" s="105"/>
    </row>
    <row r="689">
      <c r="AF689" s="105"/>
    </row>
    <row r="690">
      <c r="AF690" s="105"/>
    </row>
    <row r="691">
      <c r="AF691" s="105"/>
    </row>
    <row r="692">
      <c r="AF692" s="105"/>
    </row>
    <row r="693">
      <c r="AF693" s="105"/>
    </row>
    <row r="694">
      <c r="AF694" s="105"/>
    </row>
    <row r="695">
      <c r="AF695" s="105"/>
    </row>
    <row r="696">
      <c r="AF696" s="105"/>
    </row>
    <row r="697">
      <c r="AF697" s="105"/>
    </row>
    <row r="698">
      <c r="AF698" s="105"/>
    </row>
    <row r="699">
      <c r="AF699" s="105"/>
    </row>
    <row r="700">
      <c r="AF700" s="105"/>
    </row>
    <row r="701">
      <c r="AF701" s="105"/>
    </row>
    <row r="702">
      <c r="AF702" s="105"/>
    </row>
    <row r="703">
      <c r="AF703" s="105"/>
    </row>
    <row r="704">
      <c r="AF704" s="105"/>
    </row>
    <row r="705">
      <c r="AF705" s="105"/>
    </row>
    <row r="706">
      <c r="AF706" s="105"/>
    </row>
    <row r="707">
      <c r="AF707" s="105"/>
    </row>
    <row r="708">
      <c r="AF708" s="105"/>
    </row>
    <row r="709">
      <c r="AF709" s="105"/>
    </row>
    <row r="710">
      <c r="AF710" s="105"/>
    </row>
    <row r="711">
      <c r="AF711" s="105"/>
    </row>
    <row r="712">
      <c r="AF712" s="105"/>
    </row>
    <row r="713">
      <c r="AF713" s="105"/>
    </row>
    <row r="714">
      <c r="AF714" s="105"/>
    </row>
    <row r="715">
      <c r="AF715" s="105"/>
    </row>
    <row r="716">
      <c r="AF716" s="105"/>
    </row>
    <row r="717">
      <c r="AF717" s="105"/>
    </row>
    <row r="718">
      <c r="AF718" s="105"/>
    </row>
    <row r="719">
      <c r="AF719" s="105"/>
    </row>
    <row r="720">
      <c r="AF720" s="105"/>
    </row>
    <row r="721">
      <c r="AF721" s="105"/>
    </row>
    <row r="722">
      <c r="AF722" s="105"/>
    </row>
    <row r="723">
      <c r="AF723" s="105"/>
    </row>
    <row r="724">
      <c r="AF724" s="105"/>
    </row>
    <row r="725">
      <c r="AF725" s="105"/>
    </row>
    <row r="726">
      <c r="AF726" s="105"/>
    </row>
    <row r="727">
      <c r="AF727" s="105"/>
    </row>
    <row r="728">
      <c r="AF728" s="105"/>
    </row>
    <row r="729">
      <c r="AF729" s="105"/>
    </row>
    <row r="730">
      <c r="AF730" s="105"/>
    </row>
    <row r="731">
      <c r="AF731" s="105"/>
    </row>
    <row r="732">
      <c r="AF732" s="105"/>
    </row>
    <row r="733">
      <c r="AF733" s="105"/>
    </row>
    <row r="734">
      <c r="AF734" s="105"/>
    </row>
    <row r="735">
      <c r="AF735" s="105"/>
    </row>
    <row r="736">
      <c r="AF736" s="105"/>
    </row>
    <row r="737">
      <c r="AF737" s="105"/>
    </row>
    <row r="738">
      <c r="AF738" s="105"/>
    </row>
    <row r="739">
      <c r="AF739" s="105"/>
    </row>
    <row r="740">
      <c r="AF740" s="105"/>
    </row>
    <row r="741">
      <c r="AF741" s="105"/>
    </row>
    <row r="742">
      <c r="AF742" s="105"/>
    </row>
    <row r="743">
      <c r="AF743" s="105"/>
    </row>
    <row r="744">
      <c r="AF744" s="105"/>
    </row>
    <row r="745">
      <c r="AF745" s="105"/>
    </row>
    <row r="746">
      <c r="AF746" s="105"/>
    </row>
    <row r="747">
      <c r="AF747" s="105"/>
    </row>
    <row r="748">
      <c r="AF748" s="105"/>
    </row>
    <row r="749">
      <c r="AF749" s="105"/>
    </row>
    <row r="750">
      <c r="AF750" s="105"/>
    </row>
    <row r="751">
      <c r="AF751" s="105"/>
    </row>
    <row r="752">
      <c r="AF752" s="105"/>
    </row>
    <row r="753">
      <c r="AF753" s="105"/>
    </row>
    <row r="754">
      <c r="AF754" s="105"/>
    </row>
    <row r="755">
      <c r="AF755" s="105"/>
    </row>
    <row r="756">
      <c r="AF756" s="105"/>
    </row>
    <row r="757">
      <c r="AF757" s="105"/>
    </row>
    <row r="758">
      <c r="AF758" s="105"/>
    </row>
    <row r="759">
      <c r="AF759" s="105"/>
    </row>
    <row r="760">
      <c r="AF760" s="105"/>
    </row>
    <row r="761">
      <c r="AF761" s="105"/>
    </row>
    <row r="762">
      <c r="AF762" s="105"/>
    </row>
    <row r="763">
      <c r="AF763" s="105"/>
    </row>
    <row r="764">
      <c r="AF764" s="105"/>
    </row>
    <row r="765">
      <c r="AF765" s="105"/>
    </row>
    <row r="766">
      <c r="AF766" s="105"/>
    </row>
    <row r="767">
      <c r="AF767" s="105"/>
    </row>
    <row r="768">
      <c r="AF768" s="105"/>
    </row>
    <row r="769">
      <c r="AF769" s="105"/>
    </row>
    <row r="770">
      <c r="AF770" s="105"/>
    </row>
    <row r="771">
      <c r="AF771" s="105"/>
    </row>
    <row r="772">
      <c r="AF772" s="105"/>
    </row>
    <row r="773">
      <c r="AF773" s="105"/>
    </row>
    <row r="774">
      <c r="AF774" s="105"/>
    </row>
    <row r="775">
      <c r="AF775" s="105"/>
    </row>
    <row r="776">
      <c r="AF776" s="105"/>
    </row>
    <row r="777">
      <c r="AF777" s="105"/>
    </row>
    <row r="778">
      <c r="AF778" s="105"/>
    </row>
    <row r="779">
      <c r="AF779" s="105"/>
    </row>
    <row r="780">
      <c r="AF780" s="105"/>
    </row>
    <row r="781">
      <c r="AF781" s="105"/>
    </row>
    <row r="782">
      <c r="AF782" s="105"/>
    </row>
    <row r="783">
      <c r="AF783" s="105"/>
    </row>
    <row r="784">
      <c r="AF784" s="105"/>
    </row>
    <row r="785">
      <c r="AF785" s="105"/>
    </row>
    <row r="786">
      <c r="AF786" s="105"/>
    </row>
    <row r="787">
      <c r="AF787" s="105"/>
    </row>
    <row r="788">
      <c r="AF788" s="105"/>
    </row>
    <row r="789">
      <c r="AF789" s="105"/>
    </row>
    <row r="790">
      <c r="AF790" s="105"/>
    </row>
    <row r="791">
      <c r="AF791" s="105"/>
    </row>
    <row r="792">
      <c r="AF792" s="105"/>
    </row>
    <row r="793">
      <c r="AF793" s="105"/>
    </row>
    <row r="794">
      <c r="AF794" s="105"/>
    </row>
    <row r="795">
      <c r="AF795" s="105"/>
    </row>
    <row r="796">
      <c r="AF796" s="105"/>
    </row>
    <row r="797">
      <c r="AF797" s="105"/>
    </row>
    <row r="798">
      <c r="AF798" s="105"/>
    </row>
    <row r="799">
      <c r="AF799" s="105"/>
    </row>
    <row r="800">
      <c r="AF800" s="105"/>
    </row>
    <row r="801">
      <c r="AF801" s="105"/>
    </row>
    <row r="802">
      <c r="AF802" s="105"/>
    </row>
    <row r="803">
      <c r="AF803" s="105"/>
    </row>
    <row r="804">
      <c r="AF804" s="105"/>
    </row>
    <row r="805">
      <c r="AF805" s="105"/>
    </row>
    <row r="806">
      <c r="AF806" s="105"/>
    </row>
    <row r="807">
      <c r="AF807" s="105"/>
    </row>
    <row r="808">
      <c r="AF808" s="105"/>
    </row>
    <row r="809">
      <c r="AF809" s="105"/>
    </row>
    <row r="810">
      <c r="AF810" s="105"/>
    </row>
    <row r="811">
      <c r="AF811" s="105"/>
    </row>
    <row r="812">
      <c r="AF812" s="105"/>
    </row>
    <row r="813">
      <c r="AF813" s="105"/>
    </row>
    <row r="814">
      <c r="AF814" s="105"/>
    </row>
    <row r="815">
      <c r="AF815" s="105"/>
    </row>
    <row r="816">
      <c r="AF816" s="105"/>
    </row>
    <row r="817">
      <c r="AF817" s="105"/>
    </row>
    <row r="818">
      <c r="AF818" s="105"/>
    </row>
    <row r="819">
      <c r="AF819" s="105"/>
    </row>
    <row r="820">
      <c r="AF820" s="105"/>
    </row>
    <row r="821">
      <c r="AF821" s="105"/>
    </row>
    <row r="822">
      <c r="AF822" s="105"/>
    </row>
    <row r="823">
      <c r="AF823" s="105"/>
    </row>
    <row r="824">
      <c r="AF824" s="105"/>
    </row>
    <row r="825">
      <c r="AF825" s="105"/>
    </row>
    <row r="826">
      <c r="AF826" s="105"/>
    </row>
    <row r="827">
      <c r="AF827" s="105"/>
    </row>
    <row r="828">
      <c r="AF828" s="105"/>
    </row>
    <row r="829">
      <c r="AF829" s="105"/>
    </row>
    <row r="830">
      <c r="AF830" s="105"/>
    </row>
    <row r="831">
      <c r="AF831" s="105"/>
    </row>
    <row r="832">
      <c r="AF832" s="105"/>
    </row>
    <row r="833">
      <c r="AF833" s="105"/>
    </row>
    <row r="834">
      <c r="AF834" s="105"/>
    </row>
    <row r="835">
      <c r="AF835" s="105"/>
    </row>
    <row r="836">
      <c r="AF836" s="105"/>
    </row>
    <row r="837">
      <c r="AF837" s="105"/>
    </row>
    <row r="838">
      <c r="AF838" s="105"/>
    </row>
    <row r="839">
      <c r="AF839" s="105"/>
    </row>
    <row r="840">
      <c r="AF840" s="105"/>
    </row>
    <row r="841">
      <c r="AF841" s="105"/>
    </row>
    <row r="842">
      <c r="AF842" s="105"/>
    </row>
    <row r="843">
      <c r="AF843" s="105"/>
    </row>
    <row r="844">
      <c r="AF844" s="105"/>
    </row>
    <row r="845">
      <c r="AF845" s="105"/>
    </row>
    <row r="846">
      <c r="AF846" s="105"/>
    </row>
    <row r="847">
      <c r="AF847" s="105"/>
    </row>
    <row r="848">
      <c r="AF848" s="105"/>
    </row>
    <row r="849">
      <c r="AF849" s="105"/>
    </row>
    <row r="850">
      <c r="AF850" s="105"/>
    </row>
    <row r="851">
      <c r="AF851" s="105"/>
    </row>
    <row r="852">
      <c r="AF852" s="105"/>
    </row>
    <row r="853">
      <c r="AF853" s="105"/>
    </row>
    <row r="854">
      <c r="AF854" s="105"/>
    </row>
    <row r="855">
      <c r="AF855" s="105"/>
    </row>
    <row r="856">
      <c r="AF856" s="105"/>
    </row>
    <row r="857">
      <c r="AF857" s="105"/>
    </row>
    <row r="858">
      <c r="AF858" s="105"/>
    </row>
    <row r="859">
      <c r="AF859" s="105"/>
    </row>
    <row r="860">
      <c r="AF860" s="105"/>
    </row>
    <row r="861">
      <c r="AF861" s="105"/>
    </row>
    <row r="862">
      <c r="AF862" s="105"/>
    </row>
    <row r="863">
      <c r="AF863" s="105"/>
    </row>
    <row r="864">
      <c r="AF864" s="105"/>
    </row>
    <row r="865">
      <c r="AF865" s="105"/>
    </row>
    <row r="866">
      <c r="AF866" s="105"/>
    </row>
    <row r="867">
      <c r="AF867" s="105"/>
    </row>
    <row r="868">
      <c r="AF868" s="105"/>
    </row>
    <row r="869">
      <c r="AF869" s="105"/>
    </row>
    <row r="870">
      <c r="AF870" s="105"/>
    </row>
    <row r="871">
      <c r="AF871" s="105"/>
    </row>
    <row r="872">
      <c r="AF872" s="105"/>
    </row>
    <row r="873">
      <c r="AF873" s="105"/>
    </row>
    <row r="874">
      <c r="AF874" s="105"/>
    </row>
    <row r="875">
      <c r="AF875" s="105"/>
    </row>
    <row r="876">
      <c r="AF876" s="105"/>
    </row>
    <row r="877">
      <c r="AF877" s="105"/>
    </row>
    <row r="878">
      <c r="AF878" s="105"/>
    </row>
    <row r="879">
      <c r="AF879" s="105"/>
    </row>
    <row r="880">
      <c r="AF880" s="105"/>
    </row>
    <row r="881">
      <c r="AF881" s="105"/>
    </row>
    <row r="882">
      <c r="AF882" s="105"/>
    </row>
    <row r="883">
      <c r="AF883" s="105"/>
    </row>
    <row r="884">
      <c r="AF884" s="105"/>
    </row>
    <row r="885">
      <c r="AF885" s="105"/>
    </row>
    <row r="886">
      <c r="AF886" s="105"/>
    </row>
    <row r="887">
      <c r="AF887" s="105"/>
    </row>
    <row r="888">
      <c r="AF888" s="105"/>
    </row>
    <row r="889">
      <c r="AF889" s="105"/>
    </row>
    <row r="890">
      <c r="AF890" s="105"/>
    </row>
    <row r="891">
      <c r="AF891" s="105"/>
    </row>
    <row r="892">
      <c r="AF892" s="105"/>
    </row>
    <row r="893">
      <c r="AF893" s="105"/>
    </row>
    <row r="894">
      <c r="AF894" s="105"/>
    </row>
    <row r="895">
      <c r="AF895" s="105"/>
    </row>
    <row r="896">
      <c r="AF896" s="105"/>
    </row>
    <row r="897">
      <c r="AF897" s="105"/>
    </row>
    <row r="898">
      <c r="AF898" s="105"/>
    </row>
    <row r="899">
      <c r="AF899" s="105"/>
    </row>
    <row r="900">
      <c r="AF900" s="105"/>
    </row>
    <row r="901">
      <c r="AF901" s="105"/>
    </row>
    <row r="902">
      <c r="AF902" s="105"/>
    </row>
    <row r="903">
      <c r="AF903" s="105"/>
    </row>
    <row r="904">
      <c r="AF904" s="105"/>
    </row>
    <row r="905">
      <c r="AF905" s="105"/>
    </row>
    <row r="906">
      <c r="AF906" s="105"/>
    </row>
    <row r="907">
      <c r="AF907" s="105"/>
    </row>
    <row r="908">
      <c r="AF908" s="105"/>
    </row>
    <row r="909">
      <c r="AF909" s="105"/>
    </row>
    <row r="910">
      <c r="AF910" s="105"/>
    </row>
    <row r="911">
      <c r="AF911" s="105"/>
    </row>
    <row r="912">
      <c r="AF912" s="105"/>
    </row>
    <row r="913">
      <c r="AF913" s="105"/>
    </row>
    <row r="914">
      <c r="AF914" s="105"/>
    </row>
    <row r="915">
      <c r="AF915" s="105"/>
    </row>
    <row r="916">
      <c r="AF916" s="105"/>
    </row>
    <row r="917">
      <c r="AF917" s="105"/>
    </row>
    <row r="918">
      <c r="AF918" s="105"/>
    </row>
    <row r="919">
      <c r="AF919" s="105"/>
    </row>
    <row r="920">
      <c r="AF920" s="105"/>
    </row>
    <row r="921">
      <c r="AF921" s="105"/>
    </row>
    <row r="922">
      <c r="AF922" s="105"/>
    </row>
    <row r="923">
      <c r="AF923" s="105"/>
    </row>
    <row r="924">
      <c r="AF924" s="105"/>
    </row>
    <row r="925">
      <c r="AF925" s="105"/>
    </row>
    <row r="926">
      <c r="AF926" s="105"/>
    </row>
    <row r="927">
      <c r="AF927" s="105"/>
    </row>
    <row r="928">
      <c r="AF928" s="105"/>
    </row>
    <row r="929">
      <c r="AF929" s="105"/>
    </row>
    <row r="930">
      <c r="AF930" s="105"/>
    </row>
    <row r="931">
      <c r="AF931" s="105"/>
    </row>
    <row r="932">
      <c r="AF932" s="105"/>
    </row>
    <row r="933">
      <c r="AF933" s="105"/>
    </row>
    <row r="934">
      <c r="AF934" s="105"/>
    </row>
    <row r="935">
      <c r="AF935" s="105"/>
    </row>
    <row r="936">
      <c r="AF936" s="105"/>
    </row>
    <row r="937">
      <c r="AF937" s="105"/>
    </row>
    <row r="938">
      <c r="AF938" s="105"/>
    </row>
    <row r="939">
      <c r="AF939" s="105"/>
    </row>
    <row r="940">
      <c r="AF940" s="105"/>
    </row>
    <row r="941">
      <c r="AF941" s="105"/>
    </row>
    <row r="942">
      <c r="AF942" s="105"/>
    </row>
    <row r="943">
      <c r="AF943" s="105"/>
    </row>
    <row r="944">
      <c r="AF944" s="105"/>
    </row>
    <row r="945">
      <c r="AF945" s="105"/>
    </row>
    <row r="946">
      <c r="AF946" s="105"/>
    </row>
    <row r="947">
      <c r="AF947" s="105"/>
    </row>
    <row r="948">
      <c r="AF948" s="105"/>
    </row>
    <row r="949">
      <c r="AF949" s="105"/>
    </row>
    <row r="950">
      <c r="AF950" s="105"/>
    </row>
    <row r="951">
      <c r="AF951" s="105"/>
    </row>
    <row r="952">
      <c r="AF952" s="105"/>
    </row>
    <row r="953">
      <c r="AF953" s="105"/>
    </row>
    <row r="954">
      <c r="AF954" s="105"/>
    </row>
    <row r="955">
      <c r="AF955" s="105"/>
    </row>
    <row r="956">
      <c r="AF956" s="105"/>
    </row>
    <row r="957">
      <c r="AF957" s="105"/>
    </row>
    <row r="958">
      <c r="AF958" s="105"/>
    </row>
    <row r="959">
      <c r="AF959" s="105"/>
    </row>
    <row r="960">
      <c r="AF960" s="105"/>
    </row>
    <row r="961">
      <c r="AF961" s="105"/>
    </row>
    <row r="962">
      <c r="AF962" s="105"/>
    </row>
    <row r="963">
      <c r="AF963" s="105"/>
    </row>
    <row r="964">
      <c r="AF964" s="105"/>
    </row>
    <row r="965">
      <c r="AF965" s="105"/>
    </row>
    <row r="966">
      <c r="AF966" s="105"/>
    </row>
    <row r="967">
      <c r="AF967" s="105"/>
    </row>
    <row r="968">
      <c r="AF968" s="105"/>
    </row>
    <row r="969">
      <c r="AF969" s="105"/>
    </row>
    <row r="970">
      <c r="AF970" s="105"/>
    </row>
    <row r="971">
      <c r="AF971" s="105"/>
    </row>
    <row r="972">
      <c r="AF972" s="105"/>
    </row>
    <row r="973">
      <c r="AF973" s="105"/>
    </row>
    <row r="974">
      <c r="AF974" s="105"/>
    </row>
    <row r="975">
      <c r="AF975" s="105"/>
    </row>
    <row r="976">
      <c r="AF976" s="105"/>
    </row>
    <row r="977">
      <c r="AF977" s="105"/>
    </row>
    <row r="978">
      <c r="AF978" s="105"/>
    </row>
    <row r="979">
      <c r="AF979" s="105"/>
    </row>
    <row r="980">
      <c r="AF980" s="105"/>
    </row>
    <row r="981">
      <c r="AF981" s="105"/>
    </row>
    <row r="982">
      <c r="AF982" s="105"/>
    </row>
    <row r="983">
      <c r="AF983" s="105"/>
    </row>
    <row r="984">
      <c r="AF984" s="105"/>
    </row>
    <row r="985">
      <c r="AF985" s="105"/>
    </row>
    <row r="986">
      <c r="AF986" s="105"/>
    </row>
    <row r="987">
      <c r="AF987" s="105"/>
    </row>
    <row r="988">
      <c r="AF988" s="105"/>
    </row>
    <row r="989">
      <c r="AF989" s="105"/>
    </row>
    <row r="990">
      <c r="AF990" s="105"/>
    </row>
    <row r="991">
      <c r="AF991" s="105"/>
    </row>
    <row r="992">
      <c r="AF992" s="105"/>
    </row>
    <row r="993">
      <c r="AF993" s="105"/>
    </row>
    <row r="994">
      <c r="AF994" s="105"/>
    </row>
    <row r="995">
      <c r="AF995" s="105"/>
    </row>
    <row r="996">
      <c r="AF996" s="105"/>
    </row>
    <row r="997">
      <c r="AF997" s="105"/>
    </row>
    <row r="998">
      <c r="AF998" s="105"/>
    </row>
    <row r="999">
      <c r="AF999" s="105"/>
    </row>
    <row r="1000">
      <c r="AF1000" s="105"/>
    </row>
  </sheetData>
  <mergeCells count="16">
    <mergeCell ref="C3:H3"/>
    <mergeCell ref="J3:P3"/>
    <mergeCell ref="Q3:W3"/>
    <mergeCell ref="X3:AD3"/>
    <mergeCell ref="AE3:AK3"/>
    <mergeCell ref="AL3:AR3"/>
    <mergeCell ref="AV3:AW3"/>
    <mergeCell ref="CB3:CE3"/>
    <mergeCell ref="CF3:CG3"/>
    <mergeCell ref="AZ3:BA3"/>
    <mergeCell ref="BD3:BE3"/>
    <mergeCell ref="BH3:BK3"/>
    <mergeCell ref="BL3:BO3"/>
    <mergeCell ref="BP3:BS3"/>
    <mergeCell ref="BT3:BW3"/>
    <mergeCell ref="BX3:CA3"/>
  </mergeCells>
  <hyperlinks>
    <hyperlink r:id="rId1" ref="A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2" max="2" width="22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</row>
    <row r="2">
      <c r="A2" s="8" t="s">
        <v>1</v>
      </c>
      <c r="B2" s="9"/>
      <c r="C2" s="9"/>
      <c r="D2" s="9"/>
      <c r="E2" s="9"/>
      <c r="F2" s="9"/>
      <c r="G2" s="9"/>
      <c r="H2" s="9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1"/>
      <c r="AF2" s="31"/>
      <c r="AG2" s="31"/>
      <c r="AH2" s="31"/>
      <c r="AI2" s="31"/>
      <c r="AJ2" s="31"/>
      <c r="AK2" s="31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>
      <c r="A3" s="112" t="s">
        <v>2</v>
      </c>
      <c r="B3" s="113" t="s">
        <v>3</v>
      </c>
      <c r="C3" s="114">
        <v>45505.0</v>
      </c>
      <c r="D3" s="22"/>
      <c r="E3" s="22"/>
      <c r="F3" s="22"/>
      <c r="G3" s="22"/>
      <c r="H3" s="22"/>
      <c r="I3" s="23"/>
      <c r="J3" s="115">
        <v>45536.0</v>
      </c>
      <c r="K3" s="22"/>
      <c r="L3" s="22"/>
      <c r="M3" s="22"/>
      <c r="N3" s="22"/>
      <c r="O3" s="22"/>
      <c r="P3" s="23"/>
      <c r="Q3" s="115">
        <v>45566.0</v>
      </c>
      <c r="R3" s="22"/>
      <c r="S3" s="22"/>
      <c r="T3" s="22"/>
      <c r="U3" s="22"/>
      <c r="V3" s="22"/>
      <c r="W3" s="23"/>
      <c r="X3" s="247">
        <v>45597.0</v>
      </c>
      <c r="Y3" s="12"/>
      <c r="Z3" s="12"/>
      <c r="AA3" s="12"/>
      <c r="AB3" s="12"/>
      <c r="AC3" s="12"/>
      <c r="AD3" s="12"/>
      <c r="AE3" s="115">
        <v>45627.0</v>
      </c>
      <c r="AF3" s="22"/>
      <c r="AG3" s="22"/>
      <c r="AH3" s="22"/>
      <c r="AI3" s="22"/>
      <c r="AJ3" s="22"/>
      <c r="AK3" s="23"/>
      <c r="AL3" s="115">
        <v>45658.0</v>
      </c>
      <c r="AM3" s="22"/>
      <c r="AN3" s="22"/>
      <c r="AO3" s="22"/>
      <c r="AP3" s="22"/>
      <c r="AQ3" s="22"/>
      <c r="AR3" s="23"/>
      <c r="AS3" s="248"/>
      <c r="AT3" s="249"/>
      <c r="AU3" s="250"/>
      <c r="AV3" s="250"/>
      <c r="AW3" s="248"/>
      <c r="AX3" s="249"/>
      <c r="AY3" s="250"/>
      <c r="AZ3" s="250"/>
      <c r="BA3" s="248"/>
      <c r="BB3" s="249"/>
      <c r="BC3" s="250"/>
      <c r="BD3" s="250"/>
      <c r="BE3" s="248"/>
      <c r="BF3" s="249"/>
      <c r="BG3" s="250"/>
      <c r="BH3" s="250"/>
      <c r="BI3" s="251"/>
      <c r="BJ3" s="252"/>
      <c r="BK3" s="253"/>
      <c r="BL3" s="253"/>
      <c r="BM3" s="254"/>
      <c r="BN3" s="252"/>
      <c r="BO3" s="253"/>
      <c r="BP3" s="253"/>
      <c r="BQ3" s="254"/>
      <c r="BR3" s="252"/>
      <c r="BS3" s="253"/>
      <c r="BT3" s="253"/>
      <c r="BU3" s="255"/>
      <c r="BV3" s="256"/>
      <c r="BW3" s="257"/>
      <c r="BX3" s="257"/>
      <c r="BY3" s="255"/>
      <c r="BZ3" s="255"/>
      <c r="CA3" s="258"/>
      <c r="CB3" s="257"/>
      <c r="CC3" s="255"/>
      <c r="CD3" s="255"/>
      <c r="CE3" s="258"/>
      <c r="CF3" s="257"/>
      <c r="CG3" s="259"/>
      <c r="CH3" s="260"/>
    </row>
    <row r="4">
      <c r="A4" s="37"/>
      <c r="B4" s="261"/>
      <c r="C4" s="38" t="s">
        <v>5</v>
      </c>
      <c r="D4" s="38" t="s">
        <v>6</v>
      </c>
      <c r="E4" s="38" t="s">
        <v>7</v>
      </c>
      <c r="F4" s="41" t="s">
        <v>13</v>
      </c>
      <c r="G4" s="41" t="s">
        <v>9</v>
      </c>
      <c r="H4" s="127" t="s">
        <v>10</v>
      </c>
      <c r="I4" s="127" t="s">
        <v>11</v>
      </c>
      <c r="J4" s="38" t="s">
        <v>5</v>
      </c>
      <c r="K4" s="38" t="s">
        <v>6</v>
      </c>
      <c r="L4" s="38" t="s">
        <v>7</v>
      </c>
      <c r="M4" s="41" t="s">
        <v>14</v>
      </c>
      <c r="N4" s="41" t="s">
        <v>9</v>
      </c>
      <c r="O4" s="127" t="s">
        <v>10</v>
      </c>
      <c r="P4" s="127" t="s">
        <v>11</v>
      </c>
      <c r="Q4" s="38" t="s">
        <v>5</v>
      </c>
      <c r="R4" s="38" t="s">
        <v>6</v>
      </c>
      <c r="S4" s="38" t="s">
        <v>7</v>
      </c>
      <c r="T4" s="41" t="s">
        <v>14</v>
      </c>
      <c r="U4" s="41" t="s">
        <v>9</v>
      </c>
      <c r="V4" s="127" t="s">
        <v>10</v>
      </c>
      <c r="W4" s="127" t="s">
        <v>11</v>
      </c>
      <c r="X4" s="38" t="s">
        <v>5</v>
      </c>
      <c r="Y4" s="38" t="s">
        <v>6</v>
      </c>
      <c r="Z4" s="38" t="s">
        <v>7</v>
      </c>
      <c r="AA4" s="41" t="s">
        <v>14</v>
      </c>
      <c r="AB4" s="41" t="s">
        <v>9</v>
      </c>
      <c r="AC4" s="127" t="s">
        <v>10</v>
      </c>
      <c r="AD4" s="127" t="s">
        <v>11</v>
      </c>
      <c r="AE4" s="122" t="s">
        <v>5</v>
      </c>
      <c r="AF4" s="122" t="s">
        <v>6</v>
      </c>
      <c r="AG4" s="122" t="s">
        <v>7</v>
      </c>
      <c r="AH4" s="41" t="s">
        <v>14</v>
      </c>
      <c r="AI4" s="41" t="s">
        <v>9</v>
      </c>
      <c r="AJ4" s="127" t="s">
        <v>10</v>
      </c>
      <c r="AK4" s="127" t="s">
        <v>11</v>
      </c>
      <c r="AL4" s="122" t="s">
        <v>5</v>
      </c>
      <c r="AM4" s="122" t="s">
        <v>6</v>
      </c>
      <c r="AN4" s="122" t="s">
        <v>7</v>
      </c>
      <c r="AO4" s="41" t="s">
        <v>14</v>
      </c>
      <c r="AP4" s="41" t="s">
        <v>9</v>
      </c>
      <c r="AQ4" s="127" t="s">
        <v>10</v>
      </c>
      <c r="AR4" s="127" t="s">
        <v>11</v>
      </c>
      <c r="AS4" s="47"/>
      <c r="AT4" s="48"/>
      <c r="AU4" s="44"/>
      <c r="AV4" s="44"/>
      <c r="AW4" s="47"/>
      <c r="AX4" s="48"/>
      <c r="AY4" s="44"/>
      <c r="AZ4" s="44"/>
      <c r="BA4" s="47"/>
      <c r="BB4" s="48"/>
      <c r="BC4" s="44"/>
      <c r="BD4" s="44"/>
      <c r="BE4" s="47"/>
      <c r="BF4" s="48"/>
      <c r="BG4" s="44"/>
      <c r="BH4" s="44"/>
      <c r="BI4" s="262"/>
      <c r="BJ4" s="214"/>
      <c r="BK4" s="136"/>
      <c r="BL4" s="136"/>
      <c r="BM4" s="207"/>
      <c r="BN4" s="263"/>
      <c r="BO4" s="215"/>
      <c r="BP4" s="215"/>
      <c r="BQ4" s="207"/>
      <c r="BR4" s="263"/>
      <c r="BS4" s="215"/>
      <c r="BT4" s="215"/>
      <c r="BU4" s="264"/>
      <c r="BV4" s="265"/>
      <c r="BW4" s="56"/>
      <c r="BX4" s="56"/>
      <c r="BY4" s="264"/>
      <c r="BZ4" s="264"/>
      <c r="CA4" s="266"/>
      <c r="CB4" s="56"/>
      <c r="CC4" s="264"/>
      <c r="CD4" s="264"/>
      <c r="CE4" s="266"/>
      <c r="CF4" s="56"/>
      <c r="CG4" s="134"/>
      <c r="CH4" s="135"/>
    </row>
    <row r="5">
      <c r="A5" s="37"/>
      <c r="B5" s="219" t="s">
        <v>16</v>
      </c>
      <c r="C5" s="218">
        <v>8.0</v>
      </c>
      <c r="D5" s="218">
        <v>4.0</v>
      </c>
      <c r="E5" s="218">
        <v>10.0</v>
      </c>
      <c r="F5" s="218">
        <f t="shared" ref="F5:F41" si="1">C5+D5</f>
        <v>12</v>
      </c>
      <c r="G5" s="218">
        <f t="shared" ref="G5:G41" si="2">E5</f>
        <v>10</v>
      </c>
      <c r="H5" s="218">
        <f t="shared" ref="H5:H41" si="3">F5/12*100</f>
        <v>100</v>
      </c>
      <c r="I5" s="218">
        <f t="shared" ref="I5:I41" si="4">G5/10*100</f>
        <v>100</v>
      </c>
      <c r="J5" s="218">
        <v>10.0</v>
      </c>
      <c r="K5" s="218">
        <v>4.0</v>
      </c>
      <c r="L5" s="218">
        <v>19.0</v>
      </c>
      <c r="M5" s="219">
        <f t="shared" ref="M5:M41" si="5">F5+J5+K5</f>
        <v>26</v>
      </c>
      <c r="N5" s="219">
        <f t="shared" ref="N5:N41" si="6">G5+L5</f>
        <v>29</v>
      </c>
      <c r="O5" s="219">
        <f t="shared" ref="O5:O41" si="7">M5/26*100</f>
        <v>100</v>
      </c>
      <c r="P5" s="219">
        <f t="shared" ref="P5:P41" si="8">N5/29*100</f>
        <v>100</v>
      </c>
      <c r="Q5" s="218">
        <v>11.0</v>
      </c>
      <c r="R5" s="218">
        <v>2.0</v>
      </c>
      <c r="S5" s="218">
        <v>14.0</v>
      </c>
      <c r="T5" s="219">
        <f t="shared" ref="T5:T41" si="9">M5+Q5+R5</f>
        <v>39</v>
      </c>
      <c r="U5" s="219">
        <f t="shared" ref="U5:U41" si="10">N5+S5</f>
        <v>43</v>
      </c>
      <c r="V5" s="219">
        <f t="shared" ref="V5:V41" si="11">T5/39*100</f>
        <v>100</v>
      </c>
      <c r="W5" s="219">
        <f t="shared" ref="W5:W41" si="12">U5/43*100</f>
        <v>100</v>
      </c>
      <c r="X5" s="218">
        <v>11.0</v>
      </c>
      <c r="Y5" s="218">
        <v>8.0</v>
      </c>
      <c r="Z5" s="218">
        <v>19.0</v>
      </c>
      <c r="AA5" s="219">
        <f t="shared" ref="AA5:AA41" si="13">T5+X5+Y5</f>
        <v>58</v>
      </c>
      <c r="AB5" s="219">
        <f t="shared" ref="AB5:AB41" si="14">U5+Z5</f>
        <v>62</v>
      </c>
      <c r="AC5" s="219">
        <f t="shared" ref="AC5:AC41" si="15">AA5/58*100</f>
        <v>100</v>
      </c>
      <c r="AD5" s="219">
        <f t="shared" ref="AD5:AD41" si="16">AB5/62*100</f>
        <v>100</v>
      </c>
      <c r="AE5" s="267">
        <v>14.0</v>
      </c>
      <c r="AF5" s="268">
        <v>6.0</v>
      </c>
      <c r="AG5" s="268">
        <v>17.0</v>
      </c>
      <c r="AH5" s="269">
        <f t="shared" ref="AH5:AH41" si="17">AA5+AE5+AF5</f>
        <v>78</v>
      </c>
      <c r="AI5" s="269">
        <f t="shared" ref="AI5:AI41" si="18">AB5+AG5</f>
        <v>79</v>
      </c>
      <c r="AJ5" s="269">
        <f t="shared" ref="AJ5:AJ41" si="19">AH5/78*100</f>
        <v>100</v>
      </c>
      <c r="AK5" s="269">
        <f t="shared" ref="AK5:AK41" si="20">AI5/79*100</f>
        <v>100</v>
      </c>
      <c r="AL5" s="270">
        <v>8.0</v>
      </c>
      <c r="AM5" s="271">
        <v>3.0</v>
      </c>
      <c r="AN5" s="271">
        <v>17.0</v>
      </c>
      <c r="AO5" s="272">
        <f t="shared" ref="AO5:AO41" si="21">AH5+AL5+AM5</f>
        <v>89</v>
      </c>
      <c r="AP5" s="272">
        <f t="shared" ref="AP5:AP41" si="22">AI5+AN5</f>
        <v>96</v>
      </c>
      <c r="AQ5" s="272">
        <f t="shared" ref="AQ5:AQ41" si="23">AO5/89*100</f>
        <v>100</v>
      </c>
      <c r="AR5" s="272">
        <f t="shared" ref="AR5:AR41" si="24">AP5/96*100</f>
        <v>100</v>
      </c>
      <c r="AS5" s="61"/>
      <c r="AT5" s="61"/>
      <c r="AU5" s="61"/>
      <c r="AV5" s="61"/>
      <c r="AW5" s="61"/>
      <c r="AX5" s="61"/>
      <c r="AY5" s="61"/>
      <c r="AZ5" s="61"/>
      <c r="BA5" s="273"/>
      <c r="BB5" s="273"/>
      <c r="BC5" s="61"/>
      <c r="BD5" s="61"/>
      <c r="BE5" s="273"/>
      <c r="BF5" s="273"/>
      <c r="BG5" s="61"/>
      <c r="BH5" s="61"/>
      <c r="BI5" s="57"/>
      <c r="BJ5" s="32"/>
      <c r="BK5" s="61"/>
      <c r="BL5" s="61"/>
      <c r="BM5" s="32"/>
      <c r="BN5" s="32"/>
      <c r="BO5" s="31"/>
      <c r="BP5" s="31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274"/>
      <c r="CH5" s="275"/>
    </row>
    <row r="6">
      <c r="A6" s="68">
        <v>1.0</v>
      </c>
      <c r="B6" s="69" t="s">
        <v>17</v>
      </c>
      <c r="C6" s="10">
        <v>8.0</v>
      </c>
      <c r="D6" s="10">
        <v>4.0</v>
      </c>
      <c r="E6" s="10">
        <v>10.0</v>
      </c>
      <c r="F6" s="218">
        <f t="shared" si="1"/>
        <v>12</v>
      </c>
      <c r="G6" s="218">
        <f t="shared" si="2"/>
        <v>10</v>
      </c>
      <c r="H6" s="218">
        <f t="shared" si="3"/>
        <v>100</v>
      </c>
      <c r="I6" s="218">
        <f t="shared" si="4"/>
        <v>100</v>
      </c>
      <c r="J6" s="98">
        <v>9.0</v>
      </c>
      <c r="K6" s="98">
        <v>4.0</v>
      </c>
      <c r="L6" s="10">
        <v>18.0</v>
      </c>
      <c r="M6" s="219">
        <f t="shared" si="5"/>
        <v>25</v>
      </c>
      <c r="N6" s="219">
        <f t="shared" si="6"/>
        <v>28</v>
      </c>
      <c r="O6" s="219">
        <f t="shared" si="7"/>
        <v>96.15384615</v>
      </c>
      <c r="P6" s="219">
        <f t="shared" si="8"/>
        <v>96.55172414</v>
      </c>
      <c r="Q6" s="72">
        <v>11.0</v>
      </c>
      <c r="R6" s="10">
        <v>2.0</v>
      </c>
      <c r="S6" s="72">
        <v>14.0</v>
      </c>
      <c r="T6" s="219">
        <f t="shared" si="9"/>
        <v>38</v>
      </c>
      <c r="U6" s="219">
        <f t="shared" si="10"/>
        <v>42</v>
      </c>
      <c r="V6" s="219">
        <f t="shared" si="11"/>
        <v>97.43589744</v>
      </c>
      <c r="W6" s="219">
        <f t="shared" si="12"/>
        <v>97.6744186</v>
      </c>
      <c r="X6" s="97">
        <v>11.0</v>
      </c>
      <c r="Y6" s="276">
        <v>8.0</v>
      </c>
      <c r="Z6" s="97">
        <v>18.0</v>
      </c>
      <c r="AA6" s="219">
        <f t="shared" si="13"/>
        <v>57</v>
      </c>
      <c r="AB6" s="219">
        <f t="shared" si="14"/>
        <v>60</v>
      </c>
      <c r="AC6" s="219">
        <f t="shared" si="15"/>
        <v>98.27586207</v>
      </c>
      <c r="AD6" s="219">
        <f t="shared" si="16"/>
        <v>96.77419355</v>
      </c>
      <c r="AE6" s="72">
        <v>13.0</v>
      </c>
      <c r="AF6" s="70">
        <v>6.0</v>
      </c>
      <c r="AG6" s="277">
        <v>14.0</v>
      </c>
      <c r="AH6" s="269">
        <f t="shared" si="17"/>
        <v>76</v>
      </c>
      <c r="AI6" s="269">
        <f t="shared" si="18"/>
        <v>74</v>
      </c>
      <c r="AJ6" s="269">
        <f t="shared" si="19"/>
        <v>97.43589744</v>
      </c>
      <c r="AK6" s="269">
        <f t="shared" si="20"/>
        <v>93.67088608</v>
      </c>
      <c r="AL6" s="235">
        <v>7.0</v>
      </c>
      <c r="AM6" s="235">
        <v>3.0</v>
      </c>
      <c r="AN6" s="235">
        <v>17.0</v>
      </c>
      <c r="AO6" s="272">
        <f t="shared" si="21"/>
        <v>86</v>
      </c>
      <c r="AP6" s="272">
        <f t="shared" si="22"/>
        <v>91</v>
      </c>
      <c r="AQ6" s="272">
        <f t="shared" si="23"/>
        <v>96.62921348</v>
      </c>
      <c r="AR6" s="272">
        <f t="shared" si="24"/>
        <v>94.79166667</v>
      </c>
      <c r="AS6" s="76"/>
      <c r="AT6" s="76"/>
      <c r="AU6" s="77"/>
      <c r="AV6" s="77"/>
      <c r="AW6" s="76"/>
      <c r="AX6" s="76"/>
      <c r="AY6" s="278"/>
      <c r="AZ6" s="278"/>
      <c r="BA6" s="241"/>
      <c r="BB6" s="241"/>
      <c r="BC6" s="278"/>
      <c r="BD6" s="278"/>
      <c r="BE6" s="241"/>
      <c r="BF6" s="241"/>
      <c r="BG6" s="278"/>
      <c r="BH6" s="278"/>
      <c r="BI6" s="57"/>
      <c r="BJ6" s="243"/>
      <c r="BK6" s="278"/>
      <c r="BL6" s="278"/>
      <c r="BM6" s="243"/>
      <c r="BN6" s="243"/>
      <c r="BO6" s="31"/>
      <c r="BP6" s="31"/>
      <c r="BQ6" s="243"/>
      <c r="BR6" s="243"/>
      <c r="BS6" s="32"/>
      <c r="BT6" s="32"/>
      <c r="BU6" s="243"/>
      <c r="BV6" s="243"/>
      <c r="BW6" s="32"/>
      <c r="BX6" s="32"/>
      <c r="BY6" s="243"/>
      <c r="BZ6" s="243"/>
      <c r="CA6" s="32"/>
      <c r="CB6" s="32"/>
      <c r="CC6" s="32"/>
      <c r="CD6" s="32"/>
      <c r="CE6" s="32"/>
      <c r="CF6" s="32"/>
      <c r="CG6" s="274"/>
      <c r="CH6" s="275"/>
    </row>
    <row r="7">
      <c r="A7" s="68">
        <v>2.0</v>
      </c>
      <c r="B7" s="69" t="s">
        <v>18</v>
      </c>
      <c r="C7" s="10">
        <v>6.0</v>
      </c>
      <c r="D7" s="10">
        <v>3.0</v>
      </c>
      <c r="E7" s="10">
        <v>5.0</v>
      </c>
      <c r="F7" s="218">
        <f t="shared" si="1"/>
        <v>9</v>
      </c>
      <c r="G7" s="218">
        <f t="shared" si="2"/>
        <v>5</v>
      </c>
      <c r="H7" s="218">
        <f t="shared" si="3"/>
        <v>75</v>
      </c>
      <c r="I7" s="218">
        <f t="shared" si="4"/>
        <v>50</v>
      </c>
      <c r="J7" s="98">
        <v>10.0</v>
      </c>
      <c r="K7" s="98">
        <v>3.0</v>
      </c>
      <c r="L7" s="10">
        <v>16.0</v>
      </c>
      <c r="M7" s="219">
        <f t="shared" si="5"/>
        <v>22</v>
      </c>
      <c r="N7" s="219">
        <f t="shared" si="6"/>
        <v>21</v>
      </c>
      <c r="O7" s="219">
        <f t="shared" si="7"/>
        <v>84.61538462</v>
      </c>
      <c r="P7" s="219">
        <f t="shared" si="8"/>
        <v>72.4137931</v>
      </c>
      <c r="Q7" s="72">
        <v>10.0</v>
      </c>
      <c r="R7" s="10">
        <v>2.0</v>
      </c>
      <c r="S7" s="72">
        <v>14.0</v>
      </c>
      <c r="T7" s="219">
        <f t="shared" si="9"/>
        <v>34</v>
      </c>
      <c r="U7" s="219">
        <f t="shared" si="10"/>
        <v>35</v>
      </c>
      <c r="V7" s="219">
        <f t="shared" si="11"/>
        <v>87.17948718</v>
      </c>
      <c r="W7" s="219">
        <f t="shared" si="12"/>
        <v>81.39534884</v>
      </c>
      <c r="X7" s="97">
        <v>11.0</v>
      </c>
      <c r="Y7" s="276">
        <v>8.0</v>
      </c>
      <c r="Z7" s="97">
        <v>19.0</v>
      </c>
      <c r="AA7" s="219">
        <f t="shared" si="13"/>
        <v>53</v>
      </c>
      <c r="AB7" s="219">
        <f t="shared" si="14"/>
        <v>54</v>
      </c>
      <c r="AC7" s="219">
        <f t="shared" si="15"/>
        <v>91.37931034</v>
      </c>
      <c r="AD7" s="219">
        <f t="shared" si="16"/>
        <v>87.09677419</v>
      </c>
      <c r="AE7" s="72">
        <v>9.0</v>
      </c>
      <c r="AF7" s="70">
        <v>4.0</v>
      </c>
      <c r="AG7" s="277">
        <v>10.0</v>
      </c>
      <c r="AH7" s="269">
        <f t="shared" si="17"/>
        <v>66</v>
      </c>
      <c r="AI7" s="269">
        <f t="shared" si="18"/>
        <v>64</v>
      </c>
      <c r="AJ7" s="269">
        <f t="shared" si="19"/>
        <v>84.61538462</v>
      </c>
      <c r="AK7" s="269">
        <f t="shared" si="20"/>
        <v>81.01265823</v>
      </c>
      <c r="AL7" s="235">
        <v>7.0</v>
      </c>
      <c r="AM7" s="235">
        <v>2.0</v>
      </c>
      <c r="AN7" s="235">
        <v>15.0</v>
      </c>
      <c r="AO7" s="272">
        <f t="shared" si="21"/>
        <v>75</v>
      </c>
      <c r="AP7" s="272">
        <f t="shared" si="22"/>
        <v>79</v>
      </c>
      <c r="AQ7" s="272">
        <f t="shared" si="23"/>
        <v>84.26966292</v>
      </c>
      <c r="AR7" s="272">
        <f t="shared" si="24"/>
        <v>82.29166667</v>
      </c>
      <c r="AS7" s="76"/>
      <c r="AT7" s="76"/>
      <c r="AU7" s="77"/>
      <c r="AV7" s="77"/>
      <c r="AW7" s="76"/>
      <c r="AX7" s="76"/>
      <c r="AY7" s="278"/>
      <c r="AZ7" s="278"/>
      <c r="BA7" s="241"/>
      <c r="BB7" s="241"/>
      <c r="BC7" s="278"/>
      <c r="BD7" s="278"/>
      <c r="BE7" s="241"/>
      <c r="BF7" s="241"/>
      <c r="BG7" s="278"/>
      <c r="BH7" s="278"/>
      <c r="BI7" s="57"/>
      <c r="BJ7" s="243"/>
      <c r="BK7" s="278"/>
      <c r="BL7" s="278"/>
      <c r="BM7" s="243"/>
      <c r="BN7" s="243"/>
      <c r="BO7" s="31"/>
      <c r="BP7" s="31"/>
      <c r="BQ7" s="243"/>
      <c r="BR7" s="243"/>
      <c r="BS7" s="32"/>
      <c r="BT7" s="32"/>
      <c r="BU7" s="243"/>
      <c r="BV7" s="243"/>
      <c r="BW7" s="32"/>
      <c r="BX7" s="32"/>
      <c r="BY7" s="243"/>
      <c r="BZ7" s="243"/>
      <c r="CA7" s="32"/>
      <c r="CB7" s="32"/>
      <c r="CC7" s="32"/>
      <c r="CD7" s="32"/>
      <c r="CE7" s="32"/>
      <c r="CF7" s="32"/>
      <c r="CG7" s="274"/>
      <c r="CH7" s="275"/>
    </row>
    <row r="8">
      <c r="A8" s="68">
        <v>3.0</v>
      </c>
      <c r="B8" s="69" t="s">
        <v>19</v>
      </c>
      <c r="C8" s="10">
        <v>8.0</v>
      </c>
      <c r="D8" s="10">
        <v>4.0</v>
      </c>
      <c r="E8" s="10">
        <v>8.0</v>
      </c>
      <c r="F8" s="218">
        <f t="shared" si="1"/>
        <v>12</v>
      </c>
      <c r="G8" s="218">
        <f t="shared" si="2"/>
        <v>8</v>
      </c>
      <c r="H8" s="218">
        <f t="shared" si="3"/>
        <v>100</v>
      </c>
      <c r="I8" s="218">
        <f t="shared" si="4"/>
        <v>80</v>
      </c>
      <c r="J8" s="98">
        <v>9.0</v>
      </c>
      <c r="K8" s="98">
        <v>3.0</v>
      </c>
      <c r="L8" s="10">
        <v>19.0</v>
      </c>
      <c r="M8" s="219">
        <f t="shared" si="5"/>
        <v>24</v>
      </c>
      <c r="N8" s="219">
        <f t="shared" si="6"/>
        <v>27</v>
      </c>
      <c r="O8" s="219">
        <f t="shared" si="7"/>
        <v>92.30769231</v>
      </c>
      <c r="P8" s="219">
        <f t="shared" si="8"/>
        <v>93.10344828</v>
      </c>
      <c r="Q8" s="72">
        <v>10.0</v>
      </c>
      <c r="R8" s="10">
        <v>2.0</v>
      </c>
      <c r="S8" s="72">
        <v>12.0</v>
      </c>
      <c r="T8" s="219">
        <f t="shared" si="9"/>
        <v>36</v>
      </c>
      <c r="U8" s="219">
        <f t="shared" si="10"/>
        <v>39</v>
      </c>
      <c r="V8" s="219">
        <f t="shared" si="11"/>
        <v>92.30769231</v>
      </c>
      <c r="W8" s="219">
        <f t="shared" si="12"/>
        <v>90.69767442</v>
      </c>
      <c r="X8" s="97">
        <v>11.0</v>
      </c>
      <c r="Y8" s="276">
        <v>7.0</v>
      </c>
      <c r="Z8" s="97">
        <v>16.0</v>
      </c>
      <c r="AA8" s="219">
        <f t="shared" si="13"/>
        <v>54</v>
      </c>
      <c r="AB8" s="219">
        <f t="shared" si="14"/>
        <v>55</v>
      </c>
      <c r="AC8" s="219">
        <f t="shared" si="15"/>
        <v>93.10344828</v>
      </c>
      <c r="AD8" s="219">
        <f t="shared" si="16"/>
        <v>88.70967742</v>
      </c>
      <c r="AE8" s="72">
        <v>10.0</v>
      </c>
      <c r="AF8" s="70">
        <v>4.0</v>
      </c>
      <c r="AG8" s="277">
        <v>12.0</v>
      </c>
      <c r="AH8" s="269">
        <f t="shared" si="17"/>
        <v>68</v>
      </c>
      <c r="AI8" s="269">
        <f t="shared" si="18"/>
        <v>67</v>
      </c>
      <c r="AJ8" s="269">
        <f t="shared" si="19"/>
        <v>87.17948718</v>
      </c>
      <c r="AK8" s="269">
        <f t="shared" si="20"/>
        <v>84.81012658</v>
      </c>
      <c r="AL8" s="235">
        <v>6.0</v>
      </c>
      <c r="AM8" s="235">
        <v>3.0</v>
      </c>
      <c r="AN8" s="235">
        <v>15.0</v>
      </c>
      <c r="AO8" s="272">
        <f t="shared" si="21"/>
        <v>77</v>
      </c>
      <c r="AP8" s="272">
        <f t="shared" si="22"/>
        <v>82</v>
      </c>
      <c r="AQ8" s="272">
        <f t="shared" si="23"/>
        <v>86.51685393</v>
      </c>
      <c r="AR8" s="272">
        <f t="shared" si="24"/>
        <v>85.41666667</v>
      </c>
      <c r="AS8" s="76"/>
      <c r="AT8" s="76"/>
      <c r="AU8" s="77"/>
      <c r="AV8" s="77"/>
      <c r="AW8" s="76"/>
      <c r="AX8" s="76"/>
      <c r="AY8" s="278"/>
      <c r="AZ8" s="278"/>
      <c r="BA8" s="241"/>
      <c r="BB8" s="241"/>
      <c r="BC8" s="278"/>
      <c r="BD8" s="278"/>
      <c r="BE8" s="241"/>
      <c r="BF8" s="241"/>
      <c r="BG8" s="278"/>
      <c r="BH8" s="278"/>
      <c r="BI8" s="57"/>
      <c r="BJ8" s="243"/>
      <c r="BK8" s="278"/>
      <c r="BL8" s="278"/>
      <c r="BM8" s="243"/>
      <c r="BN8" s="243"/>
      <c r="BO8" s="31"/>
      <c r="BP8" s="31"/>
      <c r="BQ8" s="243"/>
      <c r="BR8" s="243"/>
      <c r="BS8" s="32"/>
      <c r="BT8" s="32"/>
      <c r="BU8" s="243"/>
      <c r="BV8" s="243"/>
      <c r="BW8" s="32"/>
      <c r="BX8" s="32"/>
      <c r="BY8" s="243"/>
      <c r="BZ8" s="243"/>
      <c r="CA8" s="32"/>
      <c r="CB8" s="32"/>
      <c r="CC8" s="32"/>
      <c r="CD8" s="32"/>
      <c r="CE8" s="32"/>
      <c r="CF8" s="32"/>
      <c r="CG8" s="274"/>
      <c r="CH8" s="275"/>
    </row>
    <row r="9">
      <c r="A9" s="68">
        <v>4.0</v>
      </c>
      <c r="B9" s="69" t="s">
        <v>20</v>
      </c>
      <c r="C9" s="10">
        <v>7.0</v>
      </c>
      <c r="D9" s="10">
        <v>2.0</v>
      </c>
      <c r="E9" s="10">
        <v>8.0</v>
      </c>
      <c r="F9" s="218">
        <f t="shared" si="1"/>
        <v>9</v>
      </c>
      <c r="G9" s="218">
        <f t="shared" si="2"/>
        <v>8</v>
      </c>
      <c r="H9" s="218">
        <f t="shared" si="3"/>
        <v>75</v>
      </c>
      <c r="I9" s="218">
        <f t="shared" si="4"/>
        <v>80</v>
      </c>
      <c r="J9" s="98">
        <v>6.0</v>
      </c>
      <c r="K9" s="98">
        <v>4.0</v>
      </c>
      <c r="L9" s="10">
        <v>16.0</v>
      </c>
      <c r="M9" s="219">
        <f t="shared" si="5"/>
        <v>19</v>
      </c>
      <c r="N9" s="219">
        <f t="shared" si="6"/>
        <v>24</v>
      </c>
      <c r="O9" s="219">
        <f t="shared" si="7"/>
        <v>73.07692308</v>
      </c>
      <c r="P9" s="219">
        <f t="shared" si="8"/>
        <v>82.75862069</v>
      </c>
      <c r="Q9" s="72">
        <v>5.0</v>
      </c>
      <c r="R9" s="10">
        <v>1.0</v>
      </c>
      <c r="S9" s="72">
        <v>3.0</v>
      </c>
      <c r="T9" s="219">
        <f t="shared" si="9"/>
        <v>25</v>
      </c>
      <c r="U9" s="219">
        <f t="shared" si="10"/>
        <v>27</v>
      </c>
      <c r="V9" s="219">
        <f t="shared" si="11"/>
        <v>64.1025641</v>
      </c>
      <c r="W9" s="219">
        <f t="shared" si="12"/>
        <v>62.79069767</v>
      </c>
      <c r="X9" s="97">
        <v>9.0</v>
      </c>
      <c r="Y9" s="276">
        <v>8.0</v>
      </c>
      <c r="Z9" s="97">
        <v>14.0</v>
      </c>
      <c r="AA9" s="219">
        <f t="shared" si="13"/>
        <v>42</v>
      </c>
      <c r="AB9" s="219">
        <f t="shared" si="14"/>
        <v>41</v>
      </c>
      <c r="AC9" s="219">
        <f t="shared" si="15"/>
        <v>72.4137931</v>
      </c>
      <c r="AD9" s="219">
        <f t="shared" si="16"/>
        <v>66.12903226</v>
      </c>
      <c r="AE9" s="72">
        <v>12.0</v>
      </c>
      <c r="AF9" s="70">
        <v>6.0</v>
      </c>
      <c r="AG9" s="277">
        <v>15.0</v>
      </c>
      <c r="AH9" s="269">
        <f t="shared" si="17"/>
        <v>60</v>
      </c>
      <c r="AI9" s="269">
        <f t="shared" si="18"/>
        <v>56</v>
      </c>
      <c r="AJ9" s="269">
        <f t="shared" si="19"/>
        <v>76.92307692</v>
      </c>
      <c r="AK9" s="269">
        <f t="shared" si="20"/>
        <v>70.88607595</v>
      </c>
      <c r="AL9" s="235">
        <v>7.0</v>
      </c>
      <c r="AM9" s="235">
        <v>3.0</v>
      </c>
      <c r="AN9" s="235">
        <v>17.0</v>
      </c>
      <c r="AO9" s="272">
        <f t="shared" si="21"/>
        <v>70</v>
      </c>
      <c r="AP9" s="272">
        <f t="shared" si="22"/>
        <v>73</v>
      </c>
      <c r="AQ9" s="272">
        <f t="shared" si="23"/>
        <v>78.65168539</v>
      </c>
      <c r="AR9" s="272">
        <f t="shared" si="24"/>
        <v>76.04166667</v>
      </c>
      <c r="AS9" s="76"/>
      <c r="AT9" s="76"/>
      <c r="AU9" s="77"/>
      <c r="AV9" s="77"/>
      <c r="AW9" s="76"/>
      <c r="AX9" s="76"/>
      <c r="AY9" s="278"/>
      <c r="AZ9" s="278"/>
      <c r="BA9" s="241"/>
      <c r="BB9" s="241"/>
      <c r="BC9" s="278"/>
      <c r="BD9" s="278"/>
      <c r="BE9" s="241"/>
      <c r="BF9" s="241"/>
      <c r="BG9" s="278"/>
      <c r="BH9" s="278"/>
      <c r="BI9" s="57"/>
      <c r="BJ9" s="243"/>
      <c r="BK9" s="278"/>
      <c r="BL9" s="278"/>
      <c r="BM9" s="243"/>
      <c r="BN9" s="243"/>
      <c r="BO9" s="31"/>
      <c r="BP9" s="31"/>
      <c r="BQ9" s="243"/>
      <c r="BR9" s="243"/>
      <c r="BS9" s="32"/>
      <c r="BT9" s="32"/>
      <c r="BU9" s="243"/>
      <c r="BV9" s="243"/>
      <c r="BW9" s="32"/>
      <c r="BX9" s="32"/>
      <c r="BY9" s="243"/>
      <c r="BZ9" s="243"/>
      <c r="CA9" s="32"/>
      <c r="CB9" s="32"/>
      <c r="CC9" s="32"/>
      <c r="CD9" s="32"/>
      <c r="CE9" s="32"/>
      <c r="CF9" s="32"/>
      <c r="CG9" s="274"/>
      <c r="CH9" s="275"/>
    </row>
    <row r="10">
      <c r="A10" s="68">
        <v>5.0</v>
      </c>
      <c r="B10" s="69" t="s">
        <v>21</v>
      </c>
      <c r="C10" s="10">
        <v>8.0</v>
      </c>
      <c r="D10" s="10">
        <v>4.0</v>
      </c>
      <c r="E10" s="10">
        <v>10.0</v>
      </c>
      <c r="F10" s="218">
        <f t="shared" si="1"/>
        <v>12</v>
      </c>
      <c r="G10" s="218">
        <f t="shared" si="2"/>
        <v>10</v>
      </c>
      <c r="H10" s="218">
        <f t="shared" si="3"/>
        <v>100</v>
      </c>
      <c r="I10" s="218">
        <f t="shared" si="4"/>
        <v>100</v>
      </c>
      <c r="J10" s="98">
        <v>9.0</v>
      </c>
      <c r="K10" s="98">
        <v>3.0</v>
      </c>
      <c r="L10" s="10">
        <v>19.0</v>
      </c>
      <c r="M10" s="219">
        <f t="shared" si="5"/>
        <v>24</v>
      </c>
      <c r="N10" s="219">
        <f t="shared" si="6"/>
        <v>29</v>
      </c>
      <c r="O10" s="219">
        <f t="shared" si="7"/>
        <v>92.30769231</v>
      </c>
      <c r="P10" s="219">
        <f t="shared" si="8"/>
        <v>100</v>
      </c>
      <c r="Q10" s="72">
        <v>10.0</v>
      </c>
      <c r="R10" s="10">
        <v>2.0</v>
      </c>
      <c r="S10" s="72">
        <v>12.0</v>
      </c>
      <c r="T10" s="219">
        <f t="shared" si="9"/>
        <v>36</v>
      </c>
      <c r="U10" s="219">
        <f t="shared" si="10"/>
        <v>41</v>
      </c>
      <c r="V10" s="219">
        <f t="shared" si="11"/>
        <v>92.30769231</v>
      </c>
      <c r="W10" s="219">
        <f t="shared" si="12"/>
        <v>95.34883721</v>
      </c>
      <c r="X10" s="97">
        <v>10.0</v>
      </c>
      <c r="Y10" s="276">
        <v>6.0</v>
      </c>
      <c r="Z10" s="97">
        <v>10.0</v>
      </c>
      <c r="AA10" s="219">
        <f t="shared" si="13"/>
        <v>52</v>
      </c>
      <c r="AB10" s="219">
        <f t="shared" si="14"/>
        <v>51</v>
      </c>
      <c r="AC10" s="219">
        <f t="shared" si="15"/>
        <v>89.65517241</v>
      </c>
      <c r="AD10" s="219">
        <f t="shared" si="16"/>
        <v>82.25806452</v>
      </c>
      <c r="AE10" s="72">
        <v>13.0</v>
      </c>
      <c r="AF10" s="70">
        <v>6.0</v>
      </c>
      <c r="AG10" s="277">
        <v>13.0</v>
      </c>
      <c r="AH10" s="269">
        <f t="shared" si="17"/>
        <v>71</v>
      </c>
      <c r="AI10" s="269">
        <f t="shared" si="18"/>
        <v>64</v>
      </c>
      <c r="AJ10" s="269">
        <f t="shared" si="19"/>
        <v>91.02564103</v>
      </c>
      <c r="AK10" s="269">
        <f t="shared" si="20"/>
        <v>81.01265823</v>
      </c>
      <c r="AL10" s="235">
        <v>7.0</v>
      </c>
      <c r="AM10" s="235">
        <v>3.0</v>
      </c>
      <c r="AN10" s="235">
        <v>17.0</v>
      </c>
      <c r="AO10" s="272">
        <f t="shared" si="21"/>
        <v>81</v>
      </c>
      <c r="AP10" s="272">
        <f t="shared" si="22"/>
        <v>81</v>
      </c>
      <c r="AQ10" s="272">
        <f t="shared" si="23"/>
        <v>91.01123596</v>
      </c>
      <c r="AR10" s="272">
        <f t="shared" si="24"/>
        <v>84.375</v>
      </c>
      <c r="AS10" s="76"/>
      <c r="AT10" s="76"/>
      <c r="AU10" s="77"/>
      <c r="AV10" s="77"/>
      <c r="AW10" s="76"/>
      <c r="AX10" s="76"/>
      <c r="AY10" s="278"/>
      <c r="AZ10" s="278"/>
      <c r="BA10" s="241"/>
      <c r="BB10" s="241"/>
      <c r="BC10" s="278"/>
      <c r="BD10" s="278"/>
      <c r="BE10" s="241"/>
      <c r="BF10" s="241"/>
      <c r="BG10" s="278"/>
      <c r="BH10" s="278"/>
      <c r="BI10" s="57"/>
      <c r="BJ10" s="243"/>
      <c r="BK10" s="278"/>
      <c r="BL10" s="278"/>
      <c r="BM10" s="243"/>
      <c r="BN10" s="243"/>
      <c r="BO10" s="31"/>
      <c r="BP10" s="31"/>
      <c r="BQ10" s="243"/>
      <c r="BR10" s="243"/>
      <c r="BS10" s="32"/>
      <c r="BT10" s="32"/>
      <c r="BU10" s="243"/>
      <c r="BV10" s="243"/>
      <c r="BW10" s="32"/>
      <c r="BX10" s="32"/>
      <c r="BY10" s="243"/>
      <c r="BZ10" s="243"/>
      <c r="CA10" s="32"/>
      <c r="CB10" s="32"/>
      <c r="CC10" s="32"/>
      <c r="CD10" s="32"/>
      <c r="CE10" s="32"/>
      <c r="CF10" s="32"/>
      <c r="CG10" s="274"/>
      <c r="CH10" s="275"/>
    </row>
    <row r="11">
      <c r="A11" s="68">
        <v>6.0</v>
      </c>
      <c r="B11" s="69" t="s">
        <v>22</v>
      </c>
      <c r="C11" s="10">
        <v>5.0</v>
      </c>
      <c r="D11" s="10">
        <v>3.0</v>
      </c>
      <c r="E11" s="10">
        <v>7.0</v>
      </c>
      <c r="F11" s="218">
        <f t="shared" si="1"/>
        <v>8</v>
      </c>
      <c r="G11" s="218">
        <f t="shared" si="2"/>
        <v>7</v>
      </c>
      <c r="H11" s="218">
        <f t="shared" si="3"/>
        <v>66.66666667</v>
      </c>
      <c r="I11" s="218">
        <f t="shared" si="4"/>
        <v>70</v>
      </c>
      <c r="J11" s="98">
        <v>6.0</v>
      </c>
      <c r="K11" s="98">
        <v>1.0</v>
      </c>
      <c r="L11" s="10">
        <v>12.0</v>
      </c>
      <c r="M11" s="219">
        <f t="shared" si="5"/>
        <v>15</v>
      </c>
      <c r="N11" s="219">
        <f t="shared" si="6"/>
        <v>19</v>
      </c>
      <c r="O11" s="219">
        <f t="shared" si="7"/>
        <v>57.69230769</v>
      </c>
      <c r="P11" s="219">
        <f t="shared" si="8"/>
        <v>65.51724138</v>
      </c>
      <c r="Q11" s="72">
        <v>7.0</v>
      </c>
      <c r="R11" s="10">
        <v>2.0</v>
      </c>
      <c r="S11" s="72">
        <v>10.0</v>
      </c>
      <c r="T11" s="219">
        <f t="shared" si="9"/>
        <v>24</v>
      </c>
      <c r="U11" s="219">
        <f t="shared" si="10"/>
        <v>29</v>
      </c>
      <c r="V11" s="219">
        <f t="shared" si="11"/>
        <v>61.53846154</v>
      </c>
      <c r="W11" s="219">
        <f t="shared" si="12"/>
        <v>67.44186047</v>
      </c>
      <c r="X11" s="97">
        <v>11.0</v>
      </c>
      <c r="Y11" s="276">
        <v>7.0</v>
      </c>
      <c r="Z11" s="97">
        <v>10.0</v>
      </c>
      <c r="AA11" s="219">
        <f t="shared" si="13"/>
        <v>42</v>
      </c>
      <c r="AB11" s="219">
        <f t="shared" si="14"/>
        <v>39</v>
      </c>
      <c r="AC11" s="219">
        <f t="shared" si="15"/>
        <v>72.4137931</v>
      </c>
      <c r="AD11" s="219">
        <f t="shared" si="16"/>
        <v>62.90322581</v>
      </c>
      <c r="AE11" s="72">
        <v>8.0</v>
      </c>
      <c r="AF11" s="70">
        <v>3.0</v>
      </c>
      <c r="AG11" s="277">
        <v>12.0</v>
      </c>
      <c r="AH11" s="269">
        <f t="shared" si="17"/>
        <v>53</v>
      </c>
      <c r="AI11" s="269">
        <f t="shared" si="18"/>
        <v>51</v>
      </c>
      <c r="AJ11" s="269">
        <f t="shared" si="19"/>
        <v>67.94871795</v>
      </c>
      <c r="AK11" s="269">
        <f t="shared" si="20"/>
        <v>64.55696203</v>
      </c>
      <c r="AL11" s="235">
        <v>5.0</v>
      </c>
      <c r="AM11" s="235">
        <v>3.0</v>
      </c>
      <c r="AN11" s="235">
        <v>11.0</v>
      </c>
      <c r="AO11" s="272">
        <f t="shared" si="21"/>
        <v>61</v>
      </c>
      <c r="AP11" s="272">
        <f t="shared" si="22"/>
        <v>62</v>
      </c>
      <c r="AQ11" s="272">
        <f t="shared" si="23"/>
        <v>68.53932584</v>
      </c>
      <c r="AR11" s="272">
        <f t="shared" si="24"/>
        <v>64.58333333</v>
      </c>
      <c r="AS11" s="76"/>
      <c r="AT11" s="76"/>
      <c r="AU11" s="77"/>
      <c r="AV11" s="77"/>
      <c r="AW11" s="76"/>
      <c r="AX11" s="76"/>
      <c r="AY11" s="278"/>
      <c r="AZ11" s="278"/>
      <c r="BA11" s="241"/>
      <c r="BB11" s="241"/>
      <c r="BC11" s="278"/>
      <c r="BD11" s="278"/>
      <c r="BE11" s="241"/>
      <c r="BF11" s="241"/>
      <c r="BG11" s="278"/>
      <c r="BH11" s="278"/>
      <c r="BI11" s="57"/>
      <c r="BJ11" s="243"/>
      <c r="BK11" s="278"/>
      <c r="BL11" s="278"/>
      <c r="BM11" s="243"/>
      <c r="BN11" s="243"/>
      <c r="BO11" s="31"/>
      <c r="BP11" s="31"/>
      <c r="BQ11" s="243"/>
      <c r="BR11" s="243"/>
      <c r="BS11" s="32"/>
      <c r="BT11" s="32"/>
      <c r="BU11" s="243"/>
      <c r="BV11" s="243"/>
      <c r="BW11" s="32"/>
      <c r="BX11" s="32"/>
      <c r="BY11" s="243"/>
      <c r="BZ11" s="243"/>
      <c r="CA11" s="32"/>
      <c r="CB11" s="32"/>
      <c r="CC11" s="32"/>
      <c r="CD11" s="32"/>
      <c r="CE11" s="32"/>
      <c r="CF11" s="32"/>
      <c r="CG11" s="274"/>
      <c r="CH11" s="275"/>
    </row>
    <row r="12">
      <c r="A12" s="68">
        <v>7.0</v>
      </c>
      <c r="B12" s="69" t="s">
        <v>23</v>
      </c>
      <c r="C12" s="10">
        <v>8.0</v>
      </c>
      <c r="D12" s="10">
        <v>4.0</v>
      </c>
      <c r="E12" s="10">
        <v>10.0</v>
      </c>
      <c r="F12" s="218">
        <f t="shared" si="1"/>
        <v>12</v>
      </c>
      <c r="G12" s="218">
        <f t="shared" si="2"/>
        <v>10</v>
      </c>
      <c r="H12" s="218">
        <f t="shared" si="3"/>
        <v>100</v>
      </c>
      <c r="I12" s="218">
        <f t="shared" si="4"/>
        <v>100</v>
      </c>
      <c r="J12" s="98">
        <v>10.0</v>
      </c>
      <c r="K12" s="98">
        <v>2.0</v>
      </c>
      <c r="L12" s="10">
        <v>13.0</v>
      </c>
      <c r="M12" s="219">
        <f t="shared" si="5"/>
        <v>24</v>
      </c>
      <c r="N12" s="219">
        <f t="shared" si="6"/>
        <v>23</v>
      </c>
      <c r="O12" s="219">
        <f t="shared" si="7"/>
        <v>92.30769231</v>
      </c>
      <c r="P12" s="219">
        <f t="shared" si="8"/>
        <v>79.31034483</v>
      </c>
      <c r="Q12" s="72">
        <v>11.0</v>
      </c>
      <c r="R12" s="10">
        <v>2.0</v>
      </c>
      <c r="S12" s="72">
        <v>14.0</v>
      </c>
      <c r="T12" s="219">
        <f t="shared" si="9"/>
        <v>37</v>
      </c>
      <c r="U12" s="219">
        <f t="shared" si="10"/>
        <v>37</v>
      </c>
      <c r="V12" s="219">
        <f t="shared" si="11"/>
        <v>94.87179487</v>
      </c>
      <c r="W12" s="219">
        <f t="shared" si="12"/>
        <v>86.04651163</v>
      </c>
      <c r="X12" s="97">
        <v>11.0</v>
      </c>
      <c r="Y12" s="276">
        <v>7.0</v>
      </c>
      <c r="Z12" s="97">
        <v>19.0</v>
      </c>
      <c r="AA12" s="219">
        <f t="shared" si="13"/>
        <v>55</v>
      </c>
      <c r="AB12" s="219">
        <f t="shared" si="14"/>
        <v>56</v>
      </c>
      <c r="AC12" s="219">
        <f t="shared" si="15"/>
        <v>94.82758621</v>
      </c>
      <c r="AD12" s="219">
        <f t="shared" si="16"/>
        <v>90.32258065</v>
      </c>
      <c r="AE12" s="72">
        <v>14.0</v>
      </c>
      <c r="AF12" s="70">
        <v>6.0</v>
      </c>
      <c r="AG12" s="277">
        <v>17.0</v>
      </c>
      <c r="AH12" s="269">
        <f t="shared" si="17"/>
        <v>75</v>
      </c>
      <c r="AI12" s="269">
        <f t="shared" si="18"/>
        <v>73</v>
      </c>
      <c r="AJ12" s="269">
        <f t="shared" si="19"/>
        <v>96.15384615</v>
      </c>
      <c r="AK12" s="269">
        <f t="shared" si="20"/>
        <v>92.40506329</v>
      </c>
      <c r="AL12" s="235">
        <v>7.0</v>
      </c>
      <c r="AM12" s="235">
        <v>3.0</v>
      </c>
      <c r="AN12" s="235">
        <v>17.0</v>
      </c>
      <c r="AO12" s="272">
        <f t="shared" si="21"/>
        <v>85</v>
      </c>
      <c r="AP12" s="272">
        <f t="shared" si="22"/>
        <v>90</v>
      </c>
      <c r="AQ12" s="272">
        <f t="shared" si="23"/>
        <v>95.50561798</v>
      </c>
      <c r="AR12" s="272">
        <f t="shared" si="24"/>
        <v>93.75</v>
      </c>
      <c r="AS12" s="76"/>
      <c r="AT12" s="76"/>
      <c r="AU12" s="77"/>
      <c r="AV12" s="77"/>
      <c r="AW12" s="76"/>
      <c r="AX12" s="76"/>
      <c r="AY12" s="278"/>
      <c r="AZ12" s="278"/>
      <c r="BA12" s="241"/>
      <c r="BB12" s="241"/>
      <c r="BC12" s="278"/>
      <c r="BD12" s="278"/>
      <c r="BE12" s="241"/>
      <c r="BF12" s="241"/>
      <c r="BG12" s="278"/>
      <c r="BH12" s="278"/>
      <c r="BI12" s="57"/>
      <c r="BJ12" s="243"/>
      <c r="BK12" s="278"/>
      <c r="BL12" s="278"/>
      <c r="BM12" s="243"/>
      <c r="BN12" s="243"/>
      <c r="BO12" s="31"/>
      <c r="BP12" s="31"/>
      <c r="BQ12" s="243"/>
      <c r="BR12" s="243"/>
      <c r="BS12" s="32"/>
      <c r="BT12" s="32"/>
      <c r="BU12" s="243"/>
      <c r="BV12" s="243"/>
      <c r="BW12" s="32"/>
      <c r="BX12" s="32"/>
      <c r="BY12" s="243"/>
      <c r="BZ12" s="243"/>
      <c r="CA12" s="32"/>
      <c r="CB12" s="32"/>
      <c r="CC12" s="32"/>
      <c r="CD12" s="32"/>
      <c r="CE12" s="32"/>
      <c r="CF12" s="32"/>
      <c r="CG12" s="274"/>
      <c r="CH12" s="275"/>
    </row>
    <row r="13">
      <c r="A13" s="68">
        <v>8.0</v>
      </c>
      <c r="B13" s="69" t="s">
        <v>24</v>
      </c>
      <c r="C13" s="10">
        <v>2.0</v>
      </c>
      <c r="D13" s="10">
        <v>3.0</v>
      </c>
      <c r="E13" s="10">
        <v>7.0</v>
      </c>
      <c r="F13" s="218">
        <f t="shared" si="1"/>
        <v>5</v>
      </c>
      <c r="G13" s="218">
        <f t="shared" si="2"/>
        <v>7</v>
      </c>
      <c r="H13" s="218">
        <f t="shared" si="3"/>
        <v>41.66666667</v>
      </c>
      <c r="I13" s="218">
        <f t="shared" si="4"/>
        <v>70</v>
      </c>
      <c r="J13" s="98">
        <v>9.0</v>
      </c>
      <c r="K13" s="98">
        <v>3.0</v>
      </c>
      <c r="L13" s="10">
        <v>16.0</v>
      </c>
      <c r="M13" s="219">
        <f t="shared" si="5"/>
        <v>17</v>
      </c>
      <c r="N13" s="219">
        <f t="shared" si="6"/>
        <v>23</v>
      </c>
      <c r="O13" s="219">
        <f t="shared" si="7"/>
        <v>65.38461538</v>
      </c>
      <c r="P13" s="219">
        <f t="shared" si="8"/>
        <v>79.31034483</v>
      </c>
      <c r="Q13" s="72">
        <v>8.0</v>
      </c>
      <c r="R13" s="10">
        <v>2.0</v>
      </c>
      <c r="S13" s="72">
        <v>10.0</v>
      </c>
      <c r="T13" s="219">
        <f t="shared" si="9"/>
        <v>27</v>
      </c>
      <c r="U13" s="219">
        <f t="shared" si="10"/>
        <v>33</v>
      </c>
      <c r="V13" s="219">
        <f t="shared" si="11"/>
        <v>69.23076923</v>
      </c>
      <c r="W13" s="219">
        <f t="shared" si="12"/>
        <v>76.74418605</v>
      </c>
      <c r="X13" s="97">
        <v>11.0</v>
      </c>
      <c r="Y13" s="276">
        <v>8.0</v>
      </c>
      <c r="Z13" s="97">
        <v>18.0</v>
      </c>
      <c r="AA13" s="219">
        <f t="shared" si="13"/>
        <v>46</v>
      </c>
      <c r="AB13" s="219">
        <f t="shared" si="14"/>
        <v>51</v>
      </c>
      <c r="AC13" s="219">
        <f t="shared" si="15"/>
        <v>79.31034483</v>
      </c>
      <c r="AD13" s="219">
        <f t="shared" si="16"/>
        <v>82.25806452</v>
      </c>
      <c r="AE13" s="72">
        <v>11.0</v>
      </c>
      <c r="AF13" s="70">
        <v>6.0</v>
      </c>
      <c r="AG13" s="277">
        <v>13.0</v>
      </c>
      <c r="AH13" s="269">
        <f t="shared" si="17"/>
        <v>63</v>
      </c>
      <c r="AI13" s="269">
        <f t="shared" si="18"/>
        <v>64</v>
      </c>
      <c r="AJ13" s="269">
        <f t="shared" si="19"/>
        <v>80.76923077</v>
      </c>
      <c r="AK13" s="269">
        <f t="shared" si="20"/>
        <v>81.01265823</v>
      </c>
      <c r="AL13" s="235">
        <v>7.0</v>
      </c>
      <c r="AM13" s="235">
        <v>3.0</v>
      </c>
      <c r="AN13" s="235">
        <v>17.0</v>
      </c>
      <c r="AO13" s="272">
        <f t="shared" si="21"/>
        <v>73</v>
      </c>
      <c r="AP13" s="272">
        <f t="shared" si="22"/>
        <v>81</v>
      </c>
      <c r="AQ13" s="272">
        <f t="shared" si="23"/>
        <v>82.02247191</v>
      </c>
      <c r="AR13" s="272">
        <f t="shared" si="24"/>
        <v>84.375</v>
      </c>
      <c r="AS13" s="76"/>
      <c r="AT13" s="76"/>
      <c r="AU13" s="77"/>
      <c r="AV13" s="77"/>
      <c r="AW13" s="76"/>
      <c r="AX13" s="76"/>
      <c r="AY13" s="278"/>
      <c r="AZ13" s="278"/>
      <c r="BA13" s="241"/>
      <c r="BB13" s="241"/>
      <c r="BC13" s="278"/>
      <c r="BD13" s="278"/>
      <c r="BE13" s="241"/>
      <c r="BF13" s="241"/>
      <c r="BG13" s="278"/>
      <c r="BH13" s="278"/>
      <c r="BI13" s="57"/>
      <c r="BJ13" s="243"/>
      <c r="BK13" s="278"/>
      <c r="BL13" s="278"/>
      <c r="BM13" s="243"/>
      <c r="BN13" s="243"/>
      <c r="BO13" s="31"/>
      <c r="BP13" s="31"/>
      <c r="BQ13" s="243"/>
      <c r="BR13" s="243"/>
      <c r="BS13" s="32"/>
      <c r="BT13" s="32"/>
      <c r="BU13" s="243"/>
      <c r="BV13" s="243"/>
      <c r="BW13" s="32"/>
      <c r="BX13" s="32"/>
      <c r="BY13" s="243"/>
      <c r="BZ13" s="243"/>
      <c r="CA13" s="32"/>
      <c r="CB13" s="32"/>
      <c r="CC13" s="32"/>
      <c r="CD13" s="32"/>
      <c r="CE13" s="32"/>
      <c r="CF13" s="32"/>
      <c r="CG13" s="274"/>
      <c r="CH13" s="275"/>
    </row>
    <row r="14">
      <c r="A14" s="68">
        <v>9.0</v>
      </c>
      <c r="B14" s="69" t="s">
        <v>25</v>
      </c>
      <c r="C14" s="10">
        <v>7.0</v>
      </c>
      <c r="D14" s="10">
        <v>4.0</v>
      </c>
      <c r="E14" s="10">
        <v>8.0</v>
      </c>
      <c r="F14" s="218">
        <f t="shared" si="1"/>
        <v>11</v>
      </c>
      <c r="G14" s="218">
        <f t="shared" si="2"/>
        <v>8</v>
      </c>
      <c r="H14" s="218">
        <f t="shared" si="3"/>
        <v>91.66666667</v>
      </c>
      <c r="I14" s="218">
        <f t="shared" si="4"/>
        <v>80</v>
      </c>
      <c r="J14" s="98">
        <v>10.0</v>
      </c>
      <c r="K14" s="98">
        <v>4.0</v>
      </c>
      <c r="L14" s="10">
        <v>16.0</v>
      </c>
      <c r="M14" s="219">
        <f t="shared" si="5"/>
        <v>25</v>
      </c>
      <c r="N14" s="219">
        <f t="shared" si="6"/>
        <v>24</v>
      </c>
      <c r="O14" s="219">
        <f t="shared" si="7"/>
        <v>96.15384615</v>
      </c>
      <c r="P14" s="219">
        <f t="shared" si="8"/>
        <v>82.75862069</v>
      </c>
      <c r="Q14" s="72">
        <v>11.0</v>
      </c>
      <c r="R14" s="10">
        <v>2.0</v>
      </c>
      <c r="S14" s="72">
        <v>12.0</v>
      </c>
      <c r="T14" s="219">
        <f t="shared" si="9"/>
        <v>38</v>
      </c>
      <c r="U14" s="219">
        <f t="shared" si="10"/>
        <v>36</v>
      </c>
      <c r="V14" s="219">
        <f t="shared" si="11"/>
        <v>97.43589744</v>
      </c>
      <c r="W14" s="219">
        <f t="shared" si="12"/>
        <v>83.72093023</v>
      </c>
      <c r="X14" s="97">
        <v>9.0</v>
      </c>
      <c r="Y14" s="276">
        <v>7.0</v>
      </c>
      <c r="Z14" s="97">
        <v>17.0</v>
      </c>
      <c r="AA14" s="219">
        <f t="shared" si="13"/>
        <v>54</v>
      </c>
      <c r="AB14" s="219">
        <f t="shared" si="14"/>
        <v>53</v>
      </c>
      <c r="AC14" s="219">
        <f t="shared" si="15"/>
        <v>93.10344828</v>
      </c>
      <c r="AD14" s="219">
        <f t="shared" si="16"/>
        <v>85.48387097</v>
      </c>
      <c r="AE14" s="72">
        <v>14.0</v>
      </c>
      <c r="AF14" s="70">
        <v>6.0</v>
      </c>
      <c r="AG14" s="277">
        <v>17.0</v>
      </c>
      <c r="AH14" s="269">
        <f t="shared" si="17"/>
        <v>74</v>
      </c>
      <c r="AI14" s="269">
        <f t="shared" si="18"/>
        <v>70</v>
      </c>
      <c r="AJ14" s="269">
        <f t="shared" si="19"/>
        <v>94.87179487</v>
      </c>
      <c r="AK14" s="269">
        <f t="shared" si="20"/>
        <v>88.60759494</v>
      </c>
      <c r="AL14" s="235">
        <v>7.0</v>
      </c>
      <c r="AM14" s="235">
        <v>3.0</v>
      </c>
      <c r="AN14" s="235">
        <v>17.0</v>
      </c>
      <c r="AO14" s="272">
        <f t="shared" si="21"/>
        <v>84</v>
      </c>
      <c r="AP14" s="272">
        <f t="shared" si="22"/>
        <v>87</v>
      </c>
      <c r="AQ14" s="272">
        <f t="shared" si="23"/>
        <v>94.38202247</v>
      </c>
      <c r="AR14" s="272">
        <f t="shared" si="24"/>
        <v>90.625</v>
      </c>
      <c r="AS14" s="76"/>
      <c r="AT14" s="76"/>
      <c r="AU14" s="77"/>
      <c r="AV14" s="77"/>
      <c r="AW14" s="76"/>
      <c r="AX14" s="76"/>
      <c r="AY14" s="278"/>
      <c r="AZ14" s="278"/>
      <c r="BA14" s="241"/>
      <c r="BB14" s="241"/>
      <c r="BC14" s="278"/>
      <c r="BD14" s="278"/>
      <c r="BE14" s="241"/>
      <c r="BF14" s="241"/>
      <c r="BG14" s="278"/>
      <c r="BH14" s="278"/>
      <c r="BI14" s="57"/>
      <c r="BJ14" s="243"/>
      <c r="BK14" s="278"/>
      <c r="BL14" s="278"/>
      <c r="BM14" s="243"/>
      <c r="BN14" s="243"/>
      <c r="BO14" s="31"/>
      <c r="BP14" s="31"/>
      <c r="BQ14" s="243"/>
      <c r="BR14" s="243"/>
      <c r="BS14" s="32"/>
      <c r="BT14" s="32"/>
      <c r="BU14" s="243"/>
      <c r="BV14" s="243"/>
      <c r="BW14" s="32"/>
      <c r="BX14" s="32"/>
      <c r="BY14" s="243"/>
      <c r="BZ14" s="243"/>
      <c r="CA14" s="32"/>
      <c r="CB14" s="32"/>
      <c r="CC14" s="32"/>
      <c r="CD14" s="32"/>
      <c r="CE14" s="32"/>
      <c r="CF14" s="32"/>
      <c r="CG14" s="274"/>
      <c r="CH14" s="275"/>
    </row>
    <row r="15">
      <c r="A15" s="68">
        <v>10.0</v>
      </c>
      <c r="B15" s="69" t="s">
        <v>26</v>
      </c>
      <c r="C15" s="10">
        <v>8.0</v>
      </c>
      <c r="D15" s="10">
        <v>3.0</v>
      </c>
      <c r="E15" s="10">
        <v>7.0</v>
      </c>
      <c r="F15" s="218">
        <f t="shared" si="1"/>
        <v>11</v>
      </c>
      <c r="G15" s="218">
        <f t="shared" si="2"/>
        <v>7</v>
      </c>
      <c r="H15" s="218">
        <f t="shared" si="3"/>
        <v>91.66666667</v>
      </c>
      <c r="I15" s="218">
        <f t="shared" si="4"/>
        <v>70</v>
      </c>
      <c r="J15" s="98">
        <v>8.0</v>
      </c>
      <c r="K15" s="98">
        <v>4.0</v>
      </c>
      <c r="L15" s="10">
        <v>17.0</v>
      </c>
      <c r="M15" s="219">
        <f t="shared" si="5"/>
        <v>23</v>
      </c>
      <c r="N15" s="219">
        <f t="shared" si="6"/>
        <v>24</v>
      </c>
      <c r="O15" s="219">
        <f t="shared" si="7"/>
        <v>88.46153846</v>
      </c>
      <c r="P15" s="219">
        <f t="shared" si="8"/>
        <v>82.75862069</v>
      </c>
      <c r="Q15" s="72">
        <v>10.0</v>
      </c>
      <c r="R15" s="10">
        <v>2.0</v>
      </c>
      <c r="S15" s="72">
        <v>12.0</v>
      </c>
      <c r="T15" s="219">
        <f t="shared" si="9"/>
        <v>35</v>
      </c>
      <c r="U15" s="219">
        <f t="shared" si="10"/>
        <v>36</v>
      </c>
      <c r="V15" s="219">
        <f t="shared" si="11"/>
        <v>89.74358974</v>
      </c>
      <c r="W15" s="219">
        <f t="shared" si="12"/>
        <v>83.72093023</v>
      </c>
      <c r="X15" s="97">
        <v>11.0</v>
      </c>
      <c r="Y15" s="276">
        <v>8.0</v>
      </c>
      <c r="Z15" s="97">
        <v>18.0</v>
      </c>
      <c r="AA15" s="219">
        <f t="shared" si="13"/>
        <v>54</v>
      </c>
      <c r="AB15" s="219">
        <f t="shared" si="14"/>
        <v>54</v>
      </c>
      <c r="AC15" s="219">
        <f t="shared" si="15"/>
        <v>93.10344828</v>
      </c>
      <c r="AD15" s="219">
        <f t="shared" si="16"/>
        <v>87.09677419</v>
      </c>
      <c r="AE15" s="72">
        <v>12.0</v>
      </c>
      <c r="AF15" s="70">
        <v>6.0</v>
      </c>
      <c r="AG15" s="277">
        <v>17.0</v>
      </c>
      <c r="AH15" s="269">
        <f t="shared" si="17"/>
        <v>72</v>
      </c>
      <c r="AI15" s="269">
        <f t="shared" si="18"/>
        <v>71</v>
      </c>
      <c r="AJ15" s="269">
        <f t="shared" si="19"/>
        <v>92.30769231</v>
      </c>
      <c r="AK15" s="269">
        <f t="shared" si="20"/>
        <v>89.87341772</v>
      </c>
      <c r="AL15" s="235">
        <v>5.0</v>
      </c>
      <c r="AM15" s="235">
        <v>3.0</v>
      </c>
      <c r="AN15" s="235">
        <v>15.0</v>
      </c>
      <c r="AO15" s="272">
        <f t="shared" si="21"/>
        <v>80</v>
      </c>
      <c r="AP15" s="272">
        <f t="shared" si="22"/>
        <v>86</v>
      </c>
      <c r="AQ15" s="272">
        <f t="shared" si="23"/>
        <v>89.88764045</v>
      </c>
      <c r="AR15" s="272">
        <f t="shared" si="24"/>
        <v>89.58333333</v>
      </c>
      <c r="AS15" s="76"/>
      <c r="AT15" s="76"/>
      <c r="AU15" s="77"/>
      <c r="AV15" s="77"/>
      <c r="AW15" s="76"/>
      <c r="AX15" s="76"/>
      <c r="AY15" s="278"/>
      <c r="AZ15" s="278"/>
      <c r="BA15" s="241"/>
      <c r="BB15" s="241"/>
      <c r="BC15" s="278"/>
      <c r="BD15" s="278"/>
      <c r="BE15" s="241"/>
      <c r="BF15" s="241"/>
      <c r="BG15" s="278"/>
      <c r="BH15" s="278"/>
      <c r="BI15" s="57"/>
      <c r="BJ15" s="243"/>
      <c r="BK15" s="278"/>
      <c r="BL15" s="278"/>
      <c r="BM15" s="243"/>
      <c r="BN15" s="243"/>
      <c r="BO15" s="31"/>
      <c r="BP15" s="31"/>
      <c r="BQ15" s="243"/>
      <c r="BR15" s="243"/>
      <c r="BS15" s="32"/>
      <c r="BT15" s="32"/>
      <c r="BU15" s="243"/>
      <c r="BV15" s="243"/>
      <c r="BW15" s="32"/>
      <c r="BX15" s="32"/>
      <c r="BY15" s="243"/>
      <c r="BZ15" s="243"/>
      <c r="CA15" s="32"/>
      <c r="CB15" s="32"/>
      <c r="CC15" s="32"/>
      <c r="CD15" s="32"/>
      <c r="CE15" s="32"/>
      <c r="CF15" s="32"/>
      <c r="CG15" s="274"/>
      <c r="CH15" s="275"/>
    </row>
    <row r="16">
      <c r="A16" s="68">
        <v>11.0</v>
      </c>
      <c r="B16" s="69" t="s">
        <v>27</v>
      </c>
      <c r="C16" s="10">
        <v>8.0</v>
      </c>
      <c r="D16" s="10">
        <v>3.0</v>
      </c>
      <c r="E16" s="10">
        <v>5.0</v>
      </c>
      <c r="F16" s="218">
        <f t="shared" si="1"/>
        <v>11</v>
      </c>
      <c r="G16" s="218">
        <f t="shared" si="2"/>
        <v>5</v>
      </c>
      <c r="H16" s="218">
        <f t="shared" si="3"/>
        <v>91.66666667</v>
      </c>
      <c r="I16" s="218">
        <f t="shared" si="4"/>
        <v>50</v>
      </c>
      <c r="J16" s="98">
        <v>8.0</v>
      </c>
      <c r="K16" s="98">
        <v>3.0</v>
      </c>
      <c r="L16" s="10">
        <v>14.0</v>
      </c>
      <c r="M16" s="219">
        <f t="shared" si="5"/>
        <v>22</v>
      </c>
      <c r="N16" s="219">
        <f t="shared" si="6"/>
        <v>19</v>
      </c>
      <c r="O16" s="219">
        <f t="shared" si="7"/>
        <v>84.61538462</v>
      </c>
      <c r="P16" s="219">
        <f t="shared" si="8"/>
        <v>65.51724138</v>
      </c>
      <c r="Q16" s="72">
        <v>9.0</v>
      </c>
      <c r="R16" s="10">
        <v>2.0</v>
      </c>
      <c r="S16" s="72">
        <v>12.0</v>
      </c>
      <c r="T16" s="219">
        <f t="shared" si="9"/>
        <v>33</v>
      </c>
      <c r="U16" s="219">
        <f t="shared" si="10"/>
        <v>31</v>
      </c>
      <c r="V16" s="219">
        <f t="shared" si="11"/>
        <v>84.61538462</v>
      </c>
      <c r="W16" s="219">
        <f t="shared" si="12"/>
        <v>72.09302326</v>
      </c>
      <c r="X16" s="97">
        <v>11.0</v>
      </c>
      <c r="Y16" s="276">
        <v>5.0</v>
      </c>
      <c r="Z16" s="97">
        <v>11.0</v>
      </c>
      <c r="AA16" s="219">
        <f t="shared" si="13"/>
        <v>49</v>
      </c>
      <c r="AB16" s="219">
        <f t="shared" si="14"/>
        <v>42</v>
      </c>
      <c r="AC16" s="219">
        <f t="shared" si="15"/>
        <v>84.48275862</v>
      </c>
      <c r="AD16" s="219">
        <f t="shared" si="16"/>
        <v>67.74193548</v>
      </c>
      <c r="AE16" s="72">
        <v>10.0</v>
      </c>
      <c r="AF16" s="70">
        <v>4.0</v>
      </c>
      <c r="AG16" s="277">
        <v>17.0</v>
      </c>
      <c r="AH16" s="269">
        <f t="shared" si="17"/>
        <v>63</v>
      </c>
      <c r="AI16" s="269">
        <f t="shared" si="18"/>
        <v>59</v>
      </c>
      <c r="AJ16" s="269">
        <f t="shared" si="19"/>
        <v>80.76923077</v>
      </c>
      <c r="AK16" s="269">
        <f t="shared" si="20"/>
        <v>74.6835443</v>
      </c>
      <c r="AL16" s="235">
        <v>7.0</v>
      </c>
      <c r="AM16" s="235">
        <v>3.0</v>
      </c>
      <c r="AN16" s="235">
        <v>17.0</v>
      </c>
      <c r="AO16" s="272">
        <f t="shared" si="21"/>
        <v>73</v>
      </c>
      <c r="AP16" s="272">
        <f t="shared" si="22"/>
        <v>76</v>
      </c>
      <c r="AQ16" s="272">
        <f t="shared" si="23"/>
        <v>82.02247191</v>
      </c>
      <c r="AR16" s="272">
        <f t="shared" si="24"/>
        <v>79.16666667</v>
      </c>
      <c r="AS16" s="76"/>
      <c r="AT16" s="76"/>
      <c r="AU16" s="77"/>
      <c r="AV16" s="77"/>
      <c r="AW16" s="76"/>
      <c r="AX16" s="76"/>
      <c r="AY16" s="278"/>
      <c r="AZ16" s="278"/>
      <c r="BA16" s="241"/>
      <c r="BB16" s="241"/>
      <c r="BC16" s="278"/>
      <c r="BD16" s="278"/>
      <c r="BE16" s="241"/>
      <c r="BF16" s="241"/>
      <c r="BG16" s="278"/>
      <c r="BH16" s="278"/>
      <c r="BI16" s="57"/>
      <c r="BJ16" s="243"/>
      <c r="BK16" s="278"/>
      <c r="BL16" s="278"/>
      <c r="BM16" s="243"/>
      <c r="BN16" s="243"/>
      <c r="BO16" s="31"/>
      <c r="BP16" s="31"/>
      <c r="BQ16" s="243"/>
      <c r="BR16" s="243"/>
      <c r="BS16" s="32"/>
      <c r="BT16" s="32"/>
      <c r="BU16" s="243"/>
      <c r="BV16" s="243"/>
      <c r="BW16" s="32"/>
      <c r="BX16" s="32"/>
      <c r="BY16" s="243"/>
      <c r="BZ16" s="243"/>
      <c r="CA16" s="32"/>
      <c r="CB16" s="32"/>
      <c r="CC16" s="32"/>
      <c r="CD16" s="32"/>
      <c r="CE16" s="32"/>
      <c r="CF16" s="32"/>
      <c r="CG16" s="274"/>
      <c r="CH16" s="275"/>
    </row>
    <row r="17">
      <c r="A17" s="68">
        <v>12.0</v>
      </c>
      <c r="B17" s="69" t="s">
        <v>28</v>
      </c>
      <c r="C17" s="10">
        <v>8.0</v>
      </c>
      <c r="D17" s="10">
        <v>3.0</v>
      </c>
      <c r="E17" s="10">
        <v>7.0</v>
      </c>
      <c r="F17" s="218">
        <f t="shared" si="1"/>
        <v>11</v>
      </c>
      <c r="G17" s="218">
        <f t="shared" si="2"/>
        <v>7</v>
      </c>
      <c r="H17" s="218">
        <f t="shared" si="3"/>
        <v>91.66666667</v>
      </c>
      <c r="I17" s="218">
        <f t="shared" si="4"/>
        <v>70</v>
      </c>
      <c r="J17" s="98">
        <v>8.0</v>
      </c>
      <c r="K17" s="98">
        <v>4.0</v>
      </c>
      <c r="L17" s="10">
        <v>19.0</v>
      </c>
      <c r="M17" s="219">
        <f t="shared" si="5"/>
        <v>23</v>
      </c>
      <c r="N17" s="219">
        <f t="shared" si="6"/>
        <v>26</v>
      </c>
      <c r="O17" s="219">
        <f t="shared" si="7"/>
        <v>88.46153846</v>
      </c>
      <c r="P17" s="219">
        <f t="shared" si="8"/>
        <v>89.65517241</v>
      </c>
      <c r="Q17" s="72">
        <v>8.0</v>
      </c>
      <c r="R17" s="10">
        <v>2.0</v>
      </c>
      <c r="S17" s="72">
        <v>14.0</v>
      </c>
      <c r="T17" s="219">
        <f t="shared" si="9"/>
        <v>33</v>
      </c>
      <c r="U17" s="219">
        <f t="shared" si="10"/>
        <v>40</v>
      </c>
      <c r="V17" s="219">
        <f t="shared" si="11"/>
        <v>84.61538462</v>
      </c>
      <c r="W17" s="219">
        <f t="shared" si="12"/>
        <v>93.02325581</v>
      </c>
      <c r="X17" s="97">
        <v>10.0</v>
      </c>
      <c r="Y17" s="276">
        <v>6.0</v>
      </c>
      <c r="Z17" s="97">
        <v>13.0</v>
      </c>
      <c r="AA17" s="219">
        <f t="shared" si="13"/>
        <v>49</v>
      </c>
      <c r="AB17" s="219">
        <f t="shared" si="14"/>
        <v>53</v>
      </c>
      <c r="AC17" s="219">
        <f t="shared" si="15"/>
        <v>84.48275862</v>
      </c>
      <c r="AD17" s="219">
        <f t="shared" si="16"/>
        <v>85.48387097</v>
      </c>
      <c r="AE17" s="72">
        <v>9.0</v>
      </c>
      <c r="AF17" s="70">
        <v>5.0</v>
      </c>
      <c r="AG17" s="277">
        <v>11.0</v>
      </c>
      <c r="AH17" s="269">
        <f t="shared" si="17"/>
        <v>63</v>
      </c>
      <c r="AI17" s="269">
        <f t="shared" si="18"/>
        <v>64</v>
      </c>
      <c r="AJ17" s="269">
        <f t="shared" si="19"/>
        <v>80.76923077</v>
      </c>
      <c r="AK17" s="269">
        <f t="shared" si="20"/>
        <v>81.01265823</v>
      </c>
      <c r="AL17" s="235">
        <v>5.0</v>
      </c>
      <c r="AM17" s="235">
        <v>3.0</v>
      </c>
      <c r="AN17" s="235">
        <v>15.0</v>
      </c>
      <c r="AO17" s="272">
        <f t="shared" si="21"/>
        <v>71</v>
      </c>
      <c r="AP17" s="272">
        <f t="shared" si="22"/>
        <v>79</v>
      </c>
      <c r="AQ17" s="272">
        <f t="shared" si="23"/>
        <v>79.7752809</v>
      </c>
      <c r="AR17" s="272">
        <f t="shared" si="24"/>
        <v>82.29166667</v>
      </c>
      <c r="AS17" s="76"/>
      <c r="AT17" s="76"/>
      <c r="AU17" s="77"/>
      <c r="AV17" s="77"/>
      <c r="AW17" s="76"/>
      <c r="AX17" s="76"/>
      <c r="AY17" s="278"/>
      <c r="AZ17" s="278"/>
      <c r="BA17" s="241"/>
      <c r="BB17" s="241"/>
      <c r="BC17" s="278"/>
      <c r="BD17" s="278"/>
      <c r="BE17" s="241"/>
      <c r="BF17" s="241"/>
      <c r="BG17" s="278"/>
      <c r="BH17" s="278"/>
      <c r="BI17" s="57"/>
      <c r="BJ17" s="243"/>
      <c r="BK17" s="278"/>
      <c r="BL17" s="278"/>
      <c r="BM17" s="243"/>
      <c r="BN17" s="243"/>
      <c r="BO17" s="31"/>
      <c r="BP17" s="31"/>
      <c r="BQ17" s="243"/>
      <c r="BR17" s="243"/>
      <c r="BS17" s="32"/>
      <c r="BT17" s="32"/>
      <c r="BU17" s="243"/>
      <c r="BV17" s="243"/>
      <c r="BW17" s="32"/>
      <c r="BX17" s="32"/>
      <c r="BY17" s="243"/>
      <c r="BZ17" s="243"/>
      <c r="CA17" s="32"/>
      <c r="CB17" s="32"/>
      <c r="CC17" s="32"/>
      <c r="CD17" s="32"/>
      <c r="CE17" s="32"/>
      <c r="CF17" s="32"/>
      <c r="CG17" s="274"/>
      <c r="CH17" s="275"/>
    </row>
    <row r="18">
      <c r="A18" s="68">
        <v>13.0</v>
      </c>
      <c r="B18" s="69" t="s">
        <v>29</v>
      </c>
      <c r="C18" s="10">
        <v>8.0</v>
      </c>
      <c r="D18" s="10">
        <v>4.0</v>
      </c>
      <c r="E18" s="10">
        <v>10.0</v>
      </c>
      <c r="F18" s="218">
        <f t="shared" si="1"/>
        <v>12</v>
      </c>
      <c r="G18" s="218">
        <f t="shared" si="2"/>
        <v>10</v>
      </c>
      <c r="H18" s="218">
        <f t="shared" si="3"/>
        <v>100</v>
      </c>
      <c r="I18" s="218">
        <f t="shared" si="4"/>
        <v>100</v>
      </c>
      <c r="J18" s="98">
        <v>9.0</v>
      </c>
      <c r="K18" s="98">
        <v>4.0</v>
      </c>
      <c r="L18" s="10">
        <v>19.0</v>
      </c>
      <c r="M18" s="219">
        <f t="shared" si="5"/>
        <v>25</v>
      </c>
      <c r="N18" s="219">
        <f t="shared" si="6"/>
        <v>29</v>
      </c>
      <c r="O18" s="219">
        <f t="shared" si="7"/>
        <v>96.15384615</v>
      </c>
      <c r="P18" s="219">
        <f t="shared" si="8"/>
        <v>100</v>
      </c>
      <c r="Q18" s="72">
        <v>10.0</v>
      </c>
      <c r="R18" s="10">
        <v>2.0</v>
      </c>
      <c r="S18" s="72">
        <v>12.0</v>
      </c>
      <c r="T18" s="219">
        <f t="shared" si="9"/>
        <v>37</v>
      </c>
      <c r="U18" s="219">
        <f t="shared" si="10"/>
        <v>41</v>
      </c>
      <c r="V18" s="219">
        <f t="shared" si="11"/>
        <v>94.87179487</v>
      </c>
      <c r="W18" s="219">
        <f t="shared" si="12"/>
        <v>95.34883721</v>
      </c>
      <c r="X18" s="97">
        <v>11.0</v>
      </c>
      <c r="Y18" s="276">
        <v>5.0</v>
      </c>
      <c r="Z18" s="97">
        <v>16.0</v>
      </c>
      <c r="AA18" s="219">
        <f t="shared" si="13"/>
        <v>53</v>
      </c>
      <c r="AB18" s="219">
        <f t="shared" si="14"/>
        <v>57</v>
      </c>
      <c r="AC18" s="219">
        <f t="shared" si="15"/>
        <v>91.37931034</v>
      </c>
      <c r="AD18" s="219">
        <f t="shared" si="16"/>
        <v>91.93548387</v>
      </c>
      <c r="AE18" s="72">
        <v>14.0</v>
      </c>
      <c r="AF18" s="70">
        <v>5.0</v>
      </c>
      <c r="AG18" s="277">
        <v>17.0</v>
      </c>
      <c r="AH18" s="269">
        <f t="shared" si="17"/>
        <v>72</v>
      </c>
      <c r="AI18" s="269">
        <f t="shared" si="18"/>
        <v>74</v>
      </c>
      <c r="AJ18" s="269">
        <f t="shared" si="19"/>
        <v>92.30769231</v>
      </c>
      <c r="AK18" s="269">
        <f t="shared" si="20"/>
        <v>93.67088608</v>
      </c>
      <c r="AL18" s="235">
        <v>7.0</v>
      </c>
      <c r="AM18" s="235">
        <v>3.0</v>
      </c>
      <c r="AN18" s="235">
        <v>17.0</v>
      </c>
      <c r="AO18" s="272">
        <f t="shared" si="21"/>
        <v>82</v>
      </c>
      <c r="AP18" s="272">
        <f t="shared" si="22"/>
        <v>91</v>
      </c>
      <c r="AQ18" s="272">
        <f t="shared" si="23"/>
        <v>92.13483146</v>
      </c>
      <c r="AR18" s="272">
        <f t="shared" si="24"/>
        <v>94.79166667</v>
      </c>
      <c r="AS18" s="76"/>
      <c r="AT18" s="76"/>
      <c r="AU18" s="77"/>
      <c r="AV18" s="77"/>
      <c r="AW18" s="76"/>
      <c r="AX18" s="76"/>
      <c r="AY18" s="278"/>
      <c r="AZ18" s="278"/>
      <c r="BA18" s="241"/>
      <c r="BB18" s="241"/>
      <c r="BC18" s="278"/>
      <c r="BD18" s="278"/>
      <c r="BE18" s="241"/>
      <c r="BF18" s="241"/>
      <c r="BG18" s="278"/>
      <c r="BH18" s="278"/>
      <c r="BI18" s="57"/>
      <c r="BJ18" s="243"/>
      <c r="BK18" s="278"/>
      <c r="BL18" s="278"/>
      <c r="BM18" s="243"/>
      <c r="BN18" s="243"/>
      <c r="BO18" s="31"/>
      <c r="BP18" s="31"/>
      <c r="BQ18" s="243"/>
      <c r="BR18" s="243"/>
      <c r="BS18" s="32"/>
      <c r="BT18" s="32"/>
      <c r="BU18" s="243"/>
      <c r="BV18" s="243"/>
      <c r="BW18" s="32"/>
      <c r="BX18" s="32"/>
      <c r="BY18" s="243"/>
      <c r="BZ18" s="243"/>
      <c r="CA18" s="32"/>
      <c r="CB18" s="32"/>
      <c r="CC18" s="32"/>
      <c r="CD18" s="32"/>
      <c r="CE18" s="32"/>
      <c r="CF18" s="32"/>
      <c r="CG18" s="274"/>
      <c r="CH18" s="275"/>
    </row>
    <row r="19">
      <c r="A19" s="68">
        <v>14.0</v>
      </c>
      <c r="B19" s="69" t="s">
        <v>30</v>
      </c>
      <c r="C19" s="10">
        <v>8.0</v>
      </c>
      <c r="D19" s="10">
        <v>2.0</v>
      </c>
      <c r="E19" s="10">
        <v>4.0</v>
      </c>
      <c r="F19" s="218">
        <f t="shared" si="1"/>
        <v>10</v>
      </c>
      <c r="G19" s="218">
        <f t="shared" si="2"/>
        <v>4</v>
      </c>
      <c r="H19" s="218">
        <f t="shared" si="3"/>
        <v>83.33333333</v>
      </c>
      <c r="I19" s="218">
        <f t="shared" si="4"/>
        <v>40</v>
      </c>
      <c r="J19" s="98">
        <v>9.0</v>
      </c>
      <c r="K19" s="98">
        <v>4.0</v>
      </c>
      <c r="L19" s="10">
        <v>19.0</v>
      </c>
      <c r="M19" s="219">
        <f t="shared" si="5"/>
        <v>23</v>
      </c>
      <c r="N19" s="219">
        <f t="shared" si="6"/>
        <v>23</v>
      </c>
      <c r="O19" s="219">
        <f t="shared" si="7"/>
        <v>88.46153846</v>
      </c>
      <c r="P19" s="219">
        <f t="shared" si="8"/>
        <v>79.31034483</v>
      </c>
      <c r="Q19" s="72">
        <v>10.0</v>
      </c>
      <c r="R19" s="10">
        <v>2.0</v>
      </c>
      <c r="S19" s="72">
        <v>12.0</v>
      </c>
      <c r="T19" s="219">
        <f t="shared" si="9"/>
        <v>35</v>
      </c>
      <c r="U19" s="219">
        <f t="shared" si="10"/>
        <v>35</v>
      </c>
      <c r="V19" s="219">
        <f t="shared" si="11"/>
        <v>89.74358974</v>
      </c>
      <c r="W19" s="219">
        <f t="shared" si="12"/>
        <v>81.39534884</v>
      </c>
      <c r="X19" s="97">
        <v>10.0</v>
      </c>
      <c r="Y19" s="276">
        <v>8.0</v>
      </c>
      <c r="Z19" s="97">
        <v>17.0</v>
      </c>
      <c r="AA19" s="219">
        <f t="shared" si="13"/>
        <v>53</v>
      </c>
      <c r="AB19" s="219">
        <f t="shared" si="14"/>
        <v>52</v>
      </c>
      <c r="AC19" s="219">
        <f t="shared" si="15"/>
        <v>91.37931034</v>
      </c>
      <c r="AD19" s="219">
        <f t="shared" si="16"/>
        <v>83.87096774</v>
      </c>
      <c r="AE19" s="72">
        <v>9.0</v>
      </c>
      <c r="AF19" s="70">
        <v>3.0</v>
      </c>
      <c r="AG19" s="277">
        <v>10.0</v>
      </c>
      <c r="AH19" s="269">
        <f t="shared" si="17"/>
        <v>65</v>
      </c>
      <c r="AI19" s="269">
        <f t="shared" si="18"/>
        <v>62</v>
      </c>
      <c r="AJ19" s="269">
        <f t="shared" si="19"/>
        <v>83.33333333</v>
      </c>
      <c r="AK19" s="269">
        <f t="shared" si="20"/>
        <v>78.48101266</v>
      </c>
      <c r="AL19" s="235">
        <v>7.0</v>
      </c>
      <c r="AM19" s="235">
        <v>3.0</v>
      </c>
      <c r="AN19" s="235">
        <v>17.0</v>
      </c>
      <c r="AO19" s="272">
        <f t="shared" si="21"/>
        <v>75</v>
      </c>
      <c r="AP19" s="272">
        <f t="shared" si="22"/>
        <v>79</v>
      </c>
      <c r="AQ19" s="272">
        <f t="shared" si="23"/>
        <v>84.26966292</v>
      </c>
      <c r="AR19" s="272">
        <f t="shared" si="24"/>
        <v>82.29166667</v>
      </c>
      <c r="AS19" s="76"/>
      <c r="AT19" s="76"/>
      <c r="AU19" s="77"/>
      <c r="AV19" s="77"/>
      <c r="AW19" s="76"/>
      <c r="AX19" s="76"/>
      <c r="AY19" s="278"/>
      <c r="AZ19" s="278"/>
      <c r="BA19" s="241"/>
      <c r="BB19" s="241"/>
      <c r="BC19" s="278"/>
      <c r="BD19" s="278"/>
      <c r="BE19" s="241"/>
      <c r="BF19" s="241"/>
      <c r="BG19" s="278"/>
      <c r="BH19" s="278"/>
      <c r="BI19" s="57"/>
      <c r="BJ19" s="243"/>
      <c r="BK19" s="278"/>
      <c r="BL19" s="278"/>
      <c r="BM19" s="243"/>
      <c r="BN19" s="243"/>
      <c r="BO19" s="31"/>
      <c r="BP19" s="31"/>
      <c r="BQ19" s="243"/>
      <c r="BR19" s="243"/>
      <c r="BS19" s="32"/>
      <c r="BT19" s="32"/>
      <c r="BU19" s="243"/>
      <c r="BV19" s="243"/>
      <c r="BW19" s="32"/>
      <c r="BX19" s="32"/>
      <c r="BY19" s="243"/>
      <c r="BZ19" s="243"/>
      <c r="CA19" s="32"/>
      <c r="CB19" s="32"/>
      <c r="CC19" s="32"/>
      <c r="CD19" s="32"/>
      <c r="CE19" s="32"/>
      <c r="CF19" s="32"/>
      <c r="CG19" s="274"/>
      <c r="CH19" s="275"/>
    </row>
    <row r="20">
      <c r="A20" s="68">
        <v>15.0</v>
      </c>
      <c r="B20" s="69" t="s">
        <v>31</v>
      </c>
      <c r="C20" s="10">
        <v>7.0</v>
      </c>
      <c r="D20" s="10">
        <v>4.0</v>
      </c>
      <c r="E20" s="10">
        <v>8.0</v>
      </c>
      <c r="F20" s="218">
        <f t="shared" si="1"/>
        <v>11</v>
      </c>
      <c r="G20" s="218">
        <f t="shared" si="2"/>
        <v>8</v>
      </c>
      <c r="H20" s="218">
        <f t="shared" si="3"/>
        <v>91.66666667</v>
      </c>
      <c r="I20" s="218">
        <f t="shared" si="4"/>
        <v>80</v>
      </c>
      <c r="J20" s="98">
        <v>8.0</v>
      </c>
      <c r="K20" s="98">
        <v>4.0</v>
      </c>
      <c r="L20" s="10">
        <v>11.0</v>
      </c>
      <c r="M20" s="219">
        <f t="shared" si="5"/>
        <v>23</v>
      </c>
      <c r="N20" s="219">
        <f t="shared" si="6"/>
        <v>19</v>
      </c>
      <c r="O20" s="219">
        <f t="shared" si="7"/>
        <v>88.46153846</v>
      </c>
      <c r="P20" s="219">
        <f t="shared" si="8"/>
        <v>65.51724138</v>
      </c>
      <c r="Q20" s="72">
        <v>7.0</v>
      </c>
      <c r="R20" s="10">
        <v>2.0</v>
      </c>
      <c r="S20" s="72">
        <v>8.0</v>
      </c>
      <c r="T20" s="219">
        <f t="shared" si="9"/>
        <v>32</v>
      </c>
      <c r="U20" s="219">
        <f t="shared" si="10"/>
        <v>27</v>
      </c>
      <c r="V20" s="219">
        <f t="shared" si="11"/>
        <v>82.05128205</v>
      </c>
      <c r="W20" s="219">
        <f t="shared" si="12"/>
        <v>62.79069767</v>
      </c>
      <c r="X20" s="97">
        <v>10.0</v>
      </c>
      <c r="Y20" s="276">
        <v>7.0</v>
      </c>
      <c r="Z20" s="97">
        <v>14.0</v>
      </c>
      <c r="AA20" s="219">
        <f t="shared" si="13"/>
        <v>49</v>
      </c>
      <c r="AB20" s="219">
        <f t="shared" si="14"/>
        <v>41</v>
      </c>
      <c r="AC20" s="219">
        <f t="shared" si="15"/>
        <v>84.48275862</v>
      </c>
      <c r="AD20" s="219">
        <f t="shared" si="16"/>
        <v>66.12903226</v>
      </c>
      <c r="AE20" s="72">
        <v>12.0</v>
      </c>
      <c r="AF20" s="70">
        <v>4.0</v>
      </c>
      <c r="AG20" s="277">
        <v>17.0</v>
      </c>
      <c r="AH20" s="269">
        <f t="shared" si="17"/>
        <v>65</v>
      </c>
      <c r="AI20" s="269">
        <f t="shared" si="18"/>
        <v>58</v>
      </c>
      <c r="AJ20" s="269">
        <f t="shared" si="19"/>
        <v>83.33333333</v>
      </c>
      <c r="AK20" s="269">
        <f t="shared" si="20"/>
        <v>73.41772152</v>
      </c>
      <c r="AL20" s="235">
        <v>5.0</v>
      </c>
      <c r="AM20" s="235">
        <v>3.0</v>
      </c>
      <c r="AN20" s="235">
        <v>12.0</v>
      </c>
      <c r="AO20" s="272">
        <f t="shared" si="21"/>
        <v>73</v>
      </c>
      <c r="AP20" s="272">
        <f t="shared" si="22"/>
        <v>70</v>
      </c>
      <c r="AQ20" s="272">
        <f t="shared" si="23"/>
        <v>82.02247191</v>
      </c>
      <c r="AR20" s="272">
        <f t="shared" si="24"/>
        <v>72.91666667</v>
      </c>
      <c r="AS20" s="76"/>
      <c r="AT20" s="76"/>
      <c r="AU20" s="77"/>
      <c r="AV20" s="77"/>
      <c r="AW20" s="76"/>
      <c r="AX20" s="76"/>
      <c r="AY20" s="278"/>
      <c r="AZ20" s="278"/>
      <c r="BA20" s="241"/>
      <c r="BB20" s="241"/>
      <c r="BC20" s="278"/>
      <c r="BD20" s="278"/>
      <c r="BE20" s="241"/>
      <c r="BF20" s="241"/>
      <c r="BG20" s="278"/>
      <c r="BH20" s="278"/>
      <c r="BI20" s="57"/>
      <c r="BJ20" s="243"/>
      <c r="BK20" s="278"/>
      <c r="BL20" s="278"/>
      <c r="BM20" s="243"/>
      <c r="BN20" s="243"/>
      <c r="BO20" s="31"/>
      <c r="BP20" s="31"/>
      <c r="BQ20" s="243"/>
      <c r="BR20" s="243"/>
      <c r="BS20" s="32"/>
      <c r="BT20" s="32"/>
      <c r="BU20" s="243"/>
      <c r="BV20" s="243"/>
      <c r="BW20" s="32"/>
      <c r="BX20" s="32"/>
      <c r="BY20" s="243"/>
      <c r="BZ20" s="243"/>
      <c r="CA20" s="32"/>
      <c r="CB20" s="32"/>
      <c r="CC20" s="32"/>
      <c r="CD20" s="32"/>
      <c r="CE20" s="32"/>
      <c r="CF20" s="32"/>
      <c r="CG20" s="274"/>
      <c r="CH20" s="275"/>
    </row>
    <row r="21">
      <c r="A21" s="68">
        <v>16.0</v>
      </c>
      <c r="B21" s="69" t="s">
        <v>32</v>
      </c>
      <c r="C21" s="10">
        <v>8.0</v>
      </c>
      <c r="D21" s="10">
        <v>4.0</v>
      </c>
      <c r="E21" s="10">
        <v>10.0</v>
      </c>
      <c r="F21" s="218">
        <f t="shared" si="1"/>
        <v>12</v>
      </c>
      <c r="G21" s="218">
        <f t="shared" si="2"/>
        <v>10</v>
      </c>
      <c r="H21" s="218">
        <f t="shared" si="3"/>
        <v>100</v>
      </c>
      <c r="I21" s="218">
        <f t="shared" si="4"/>
        <v>100</v>
      </c>
      <c r="J21" s="98">
        <v>7.0</v>
      </c>
      <c r="K21" s="98">
        <v>2.0</v>
      </c>
      <c r="L21" s="10">
        <v>10.0</v>
      </c>
      <c r="M21" s="219">
        <f t="shared" si="5"/>
        <v>21</v>
      </c>
      <c r="N21" s="219">
        <f t="shared" si="6"/>
        <v>20</v>
      </c>
      <c r="O21" s="219">
        <f t="shared" si="7"/>
        <v>80.76923077</v>
      </c>
      <c r="P21" s="219">
        <f t="shared" si="8"/>
        <v>68.96551724</v>
      </c>
      <c r="Q21" s="72">
        <v>11.0</v>
      </c>
      <c r="R21" s="10">
        <v>2.0</v>
      </c>
      <c r="S21" s="72">
        <v>14.0</v>
      </c>
      <c r="T21" s="219">
        <f t="shared" si="9"/>
        <v>34</v>
      </c>
      <c r="U21" s="219">
        <f t="shared" si="10"/>
        <v>34</v>
      </c>
      <c r="V21" s="219">
        <f t="shared" si="11"/>
        <v>87.17948718</v>
      </c>
      <c r="W21" s="219">
        <f t="shared" si="12"/>
        <v>79.06976744</v>
      </c>
      <c r="X21" s="97">
        <v>11.0</v>
      </c>
      <c r="Y21" s="276">
        <v>7.0</v>
      </c>
      <c r="Z21" s="97">
        <v>19.0</v>
      </c>
      <c r="AA21" s="219">
        <f t="shared" si="13"/>
        <v>52</v>
      </c>
      <c r="AB21" s="219">
        <f t="shared" si="14"/>
        <v>53</v>
      </c>
      <c r="AC21" s="219">
        <f t="shared" si="15"/>
        <v>89.65517241</v>
      </c>
      <c r="AD21" s="219">
        <f t="shared" si="16"/>
        <v>85.48387097</v>
      </c>
      <c r="AE21" s="72">
        <v>14.0</v>
      </c>
      <c r="AF21" s="70">
        <v>6.0</v>
      </c>
      <c r="AG21" s="277">
        <v>17.0</v>
      </c>
      <c r="AH21" s="269">
        <f t="shared" si="17"/>
        <v>72</v>
      </c>
      <c r="AI21" s="269">
        <f t="shared" si="18"/>
        <v>70</v>
      </c>
      <c r="AJ21" s="269">
        <f t="shared" si="19"/>
        <v>92.30769231</v>
      </c>
      <c r="AK21" s="269">
        <f t="shared" si="20"/>
        <v>88.60759494</v>
      </c>
      <c r="AL21" s="235">
        <v>7.0</v>
      </c>
      <c r="AM21" s="235">
        <v>3.0</v>
      </c>
      <c r="AN21" s="235">
        <v>17.0</v>
      </c>
      <c r="AO21" s="272">
        <f t="shared" si="21"/>
        <v>82</v>
      </c>
      <c r="AP21" s="272">
        <f t="shared" si="22"/>
        <v>87</v>
      </c>
      <c r="AQ21" s="272">
        <f t="shared" si="23"/>
        <v>92.13483146</v>
      </c>
      <c r="AR21" s="272">
        <f t="shared" si="24"/>
        <v>90.625</v>
      </c>
      <c r="AS21" s="76"/>
      <c r="AT21" s="76"/>
      <c r="AU21" s="77"/>
      <c r="AV21" s="77"/>
      <c r="AW21" s="76"/>
      <c r="AX21" s="76"/>
      <c r="AY21" s="278"/>
      <c r="AZ21" s="278"/>
      <c r="BA21" s="241"/>
      <c r="BB21" s="241"/>
      <c r="BC21" s="278"/>
      <c r="BD21" s="278"/>
      <c r="BE21" s="241"/>
      <c r="BF21" s="241"/>
      <c r="BG21" s="278"/>
      <c r="BH21" s="278"/>
      <c r="BI21" s="57"/>
      <c r="BJ21" s="243"/>
      <c r="BK21" s="278"/>
      <c r="BL21" s="278"/>
      <c r="BM21" s="243"/>
      <c r="BN21" s="243"/>
      <c r="BO21" s="31"/>
      <c r="BP21" s="31"/>
      <c r="BQ21" s="243"/>
      <c r="BR21" s="243"/>
      <c r="BS21" s="32"/>
      <c r="BT21" s="32"/>
      <c r="BU21" s="243"/>
      <c r="BV21" s="243"/>
      <c r="BW21" s="32"/>
      <c r="BX21" s="32"/>
      <c r="BY21" s="243"/>
      <c r="BZ21" s="243"/>
      <c r="CA21" s="32"/>
      <c r="CB21" s="32"/>
      <c r="CC21" s="32"/>
      <c r="CD21" s="32"/>
      <c r="CE21" s="32"/>
      <c r="CF21" s="32"/>
      <c r="CG21" s="274"/>
      <c r="CH21" s="275"/>
    </row>
    <row r="22">
      <c r="A22" s="68">
        <v>17.0</v>
      </c>
      <c r="B22" s="69" t="s">
        <v>33</v>
      </c>
      <c r="C22" s="10">
        <v>8.0</v>
      </c>
      <c r="D22" s="10">
        <v>4.0</v>
      </c>
      <c r="E22" s="10">
        <v>10.0</v>
      </c>
      <c r="F22" s="218">
        <f t="shared" si="1"/>
        <v>12</v>
      </c>
      <c r="G22" s="218">
        <f t="shared" si="2"/>
        <v>10</v>
      </c>
      <c r="H22" s="218">
        <f t="shared" si="3"/>
        <v>100</v>
      </c>
      <c r="I22" s="218">
        <f t="shared" si="4"/>
        <v>100</v>
      </c>
      <c r="J22" s="98">
        <v>10.0</v>
      </c>
      <c r="K22" s="98">
        <v>4.0</v>
      </c>
      <c r="L22" s="10">
        <v>19.0</v>
      </c>
      <c r="M22" s="219">
        <f t="shared" si="5"/>
        <v>26</v>
      </c>
      <c r="N22" s="219">
        <f t="shared" si="6"/>
        <v>29</v>
      </c>
      <c r="O22" s="219">
        <f t="shared" si="7"/>
        <v>100</v>
      </c>
      <c r="P22" s="219">
        <f t="shared" si="8"/>
        <v>100</v>
      </c>
      <c r="Q22" s="72">
        <v>10.0</v>
      </c>
      <c r="R22" s="10">
        <v>2.0</v>
      </c>
      <c r="S22" s="72">
        <v>12.0</v>
      </c>
      <c r="T22" s="219">
        <f t="shared" si="9"/>
        <v>38</v>
      </c>
      <c r="U22" s="219">
        <f t="shared" si="10"/>
        <v>41</v>
      </c>
      <c r="V22" s="219">
        <f t="shared" si="11"/>
        <v>97.43589744</v>
      </c>
      <c r="W22" s="219">
        <f t="shared" si="12"/>
        <v>95.34883721</v>
      </c>
      <c r="X22" s="97">
        <v>10.0</v>
      </c>
      <c r="Y22" s="276">
        <v>8.0</v>
      </c>
      <c r="Z22" s="97">
        <v>17.0</v>
      </c>
      <c r="AA22" s="219">
        <f t="shared" si="13"/>
        <v>56</v>
      </c>
      <c r="AB22" s="219">
        <f t="shared" si="14"/>
        <v>58</v>
      </c>
      <c r="AC22" s="219">
        <f t="shared" si="15"/>
        <v>96.55172414</v>
      </c>
      <c r="AD22" s="219">
        <f t="shared" si="16"/>
        <v>93.5483871</v>
      </c>
      <c r="AE22" s="72">
        <v>14.0</v>
      </c>
      <c r="AF22" s="70">
        <v>6.0</v>
      </c>
      <c r="AG22" s="277">
        <v>15.0</v>
      </c>
      <c r="AH22" s="269">
        <f t="shared" si="17"/>
        <v>76</v>
      </c>
      <c r="AI22" s="269">
        <f t="shared" si="18"/>
        <v>73</v>
      </c>
      <c r="AJ22" s="269">
        <f t="shared" si="19"/>
        <v>97.43589744</v>
      </c>
      <c r="AK22" s="269">
        <f t="shared" si="20"/>
        <v>92.40506329</v>
      </c>
      <c r="AL22" s="235">
        <v>7.0</v>
      </c>
      <c r="AM22" s="235">
        <v>3.0</v>
      </c>
      <c r="AN22" s="235">
        <v>17.0</v>
      </c>
      <c r="AO22" s="272">
        <f t="shared" si="21"/>
        <v>86</v>
      </c>
      <c r="AP22" s="272">
        <f t="shared" si="22"/>
        <v>90</v>
      </c>
      <c r="AQ22" s="272">
        <f t="shared" si="23"/>
        <v>96.62921348</v>
      </c>
      <c r="AR22" s="272">
        <f t="shared" si="24"/>
        <v>93.75</v>
      </c>
      <c r="AS22" s="76"/>
      <c r="AT22" s="76"/>
      <c r="AU22" s="77"/>
      <c r="AV22" s="77"/>
      <c r="AW22" s="76"/>
      <c r="AX22" s="76"/>
      <c r="AY22" s="278"/>
      <c r="AZ22" s="278"/>
      <c r="BA22" s="241"/>
      <c r="BB22" s="241"/>
      <c r="BC22" s="278"/>
      <c r="BD22" s="278"/>
      <c r="BE22" s="241"/>
      <c r="BF22" s="241"/>
      <c r="BG22" s="278"/>
      <c r="BH22" s="278"/>
      <c r="BI22" s="57"/>
      <c r="BJ22" s="243"/>
      <c r="BK22" s="278"/>
      <c r="BL22" s="278"/>
      <c r="BM22" s="243"/>
      <c r="BN22" s="243"/>
      <c r="BO22" s="31"/>
      <c r="BP22" s="31"/>
      <c r="BQ22" s="243"/>
      <c r="BR22" s="243"/>
      <c r="BS22" s="32"/>
      <c r="BT22" s="32"/>
      <c r="BU22" s="243"/>
      <c r="BV22" s="243"/>
      <c r="BW22" s="32"/>
      <c r="BX22" s="32"/>
      <c r="BY22" s="243"/>
      <c r="BZ22" s="243"/>
      <c r="CA22" s="32"/>
      <c r="CB22" s="32"/>
      <c r="CC22" s="32"/>
      <c r="CD22" s="32"/>
      <c r="CE22" s="32"/>
      <c r="CF22" s="32"/>
      <c r="CG22" s="274"/>
      <c r="CH22" s="275"/>
    </row>
    <row r="23">
      <c r="A23" s="68">
        <v>18.0</v>
      </c>
      <c r="B23" s="69" t="s">
        <v>34</v>
      </c>
      <c r="C23" s="10">
        <v>8.0</v>
      </c>
      <c r="D23" s="10">
        <v>4.0</v>
      </c>
      <c r="E23" s="10">
        <v>8.0</v>
      </c>
      <c r="F23" s="218">
        <f t="shared" si="1"/>
        <v>12</v>
      </c>
      <c r="G23" s="218">
        <f t="shared" si="2"/>
        <v>8</v>
      </c>
      <c r="H23" s="218">
        <f t="shared" si="3"/>
        <v>100</v>
      </c>
      <c r="I23" s="218">
        <f t="shared" si="4"/>
        <v>80</v>
      </c>
      <c r="J23" s="98">
        <v>9.0</v>
      </c>
      <c r="K23" s="98">
        <v>4.0</v>
      </c>
      <c r="L23" s="10">
        <v>19.0</v>
      </c>
      <c r="M23" s="219">
        <f t="shared" si="5"/>
        <v>25</v>
      </c>
      <c r="N23" s="219">
        <f t="shared" si="6"/>
        <v>27</v>
      </c>
      <c r="O23" s="219">
        <f t="shared" si="7"/>
        <v>96.15384615</v>
      </c>
      <c r="P23" s="219">
        <f t="shared" si="8"/>
        <v>93.10344828</v>
      </c>
      <c r="Q23" s="72">
        <v>11.0</v>
      </c>
      <c r="R23" s="10">
        <v>1.0</v>
      </c>
      <c r="S23" s="72">
        <v>11.0</v>
      </c>
      <c r="T23" s="219">
        <f t="shared" si="9"/>
        <v>37</v>
      </c>
      <c r="U23" s="219">
        <f t="shared" si="10"/>
        <v>38</v>
      </c>
      <c r="V23" s="219">
        <f t="shared" si="11"/>
        <v>94.87179487</v>
      </c>
      <c r="W23" s="219">
        <f t="shared" si="12"/>
        <v>88.37209302</v>
      </c>
      <c r="X23" s="97">
        <v>9.0</v>
      </c>
      <c r="Y23" s="276">
        <v>7.0</v>
      </c>
      <c r="Z23" s="97">
        <v>15.0</v>
      </c>
      <c r="AA23" s="219">
        <f t="shared" si="13"/>
        <v>53</v>
      </c>
      <c r="AB23" s="219">
        <f t="shared" si="14"/>
        <v>53</v>
      </c>
      <c r="AC23" s="219">
        <f t="shared" si="15"/>
        <v>91.37931034</v>
      </c>
      <c r="AD23" s="219">
        <f t="shared" si="16"/>
        <v>85.48387097</v>
      </c>
      <c r="AE23" s="72">
        <v>14.0</v>
      </c>
      <c r="AF23" s="70">
        <v>6.0</v>
      </c>
      <c r="AG23" s="277">
        <v>17.0</v>
      </c>
      <c r="AH23" s="269">
        <f t="shared" si="17"/>
        <v>73</v>
      </c>
      <c r="AI23" s="269">
        <f t="shared" si="18"/>
        <v>70</v>
      </c>
      <c r="AJ23" s="269">
        <f t="shared" si="19"/>
        <v>93.58974359</v>
      </c>
      <c r="AK23" s="269">
        <f t="shared" si="20"/>
        <v>88.60759494</v>
      </c>
      <c r="AL23" s="235">
        <v>7.0</v>
      </c>
      <c r="AM23" s="235">
        <v>2.0</v>
      </c>
      <c r="AN23" s="235">
        <v>11.0</v>
      </c>
      <c r="AO23" s="272">
        <f t="shared" si="21"/>
        <v>82</v>
      </c>
      <c r="AP23" s="272">
        <f t="shared" si="22"/>
        <v>81</v>
      </c>
      <c r="AQ23" s="272">
        <f t="shared" si="23"/>
        <v>92.13483146</v>
      </c>
      <c r="AR23" s="272">
        <f t="shared" si="24"/>
        <v>84.375</v>
      </c>
      <c r="AS23" s="76"/>
      <c r="AT23" s="76"/>
      <c r="AU23" s="77"/>
      <c r="AV23" s="77"/>
      <c r="AW23" s="76"/>
      <c r="AX23" s="76"/>
      <c r="AY23" s="278"/>
      <c r="AZ23" s="278"/>
      <c r="BA23" s="241"/>
      <c r="BB23" s="241"/>
      <c r="BC23" s="278"/>
      <c r="BD23" s="278"/>
      <c r="BE23" s="241"/>
      <c r="BF23" s="241"/>
      <c r="BG23" s="278"/>
      <c r="BH23" s="278"/>
      <c r="BI23" s="57"/>
      <c r="BJ23" s="243"/>
      <c r="BK23" s="278"/>
      <c r="BL23" s="278"/>
      <c r="BM23" s="243"/>
      <c r="BN23" s="243"/>
      <c r="BO23" s="31"/>
      <c r="BP23" s="31"/>
      <c r="BQ23" s="243"/>
      <c r="BR23" s="243"/>
      <c r="BS23" s="32"/>
      <c r="BT23" s="32"/>
      <c r="BU23" s="243"/>
      <c r="BV23" s="243"/>
      <c r="BW23" s="32"/>
      <c r="BX23" s="32"/>
      <c r="BY23" s="243"/>
      <c r="BZ23" s="243"/>
      <c r="CA23" s="32"/>
      <c r="CB23" s="32"/>
      <c r="CC23" s="32"/>
      <c r="CD23" s="32"/>
      <c r="CE23" s="32"/>
      <c r="CF23" s="32"/>
      <c r="CG23" s="274"/>
      <c r="CH23" s="275"/>
    </row>
    <row r="24">
      <c r="A24" s="68">
        <v>19.0</v>
      </c>
      <c r="B24" s="69" t="s">
        <v>35</v>
      </c>
      <c r="C24" s="10">
        <v>8.0</v>
      </c>
      <c r="D24" s="10">
        <v>4.0</v>
      </c>
      <c r="E24" s="10">
        <v>10.0</v>
      </c>
      <c r="F24" s="218">
        <f t="shared" si="1"/>
        <v>12</v>
      </c>
      <c r="G24" s="218">
        <f t="shared" si="2"/>
        <v>10</v>
      </c>
      <c r="H24" s="218">
        <f t="shared" si="3"/>
        <v>100</v>
      </c>
      <c r="I24" s="218">
        <f t="shared" si="4"/>
        <v>100</v>
      </c>
      <c r="J24" s="98">
        <v>8.0</v>
      </c>
      <c r="K24" s="98">
        <v>3.0</v>
      </c>
      <c r="L24" s="10">
        <v>19.0</v>
      </c>
      <c r="M24" s="219">
        <f t="shared" si="5"/>
        <v>23</v>
      </c>
      <c r="N24" s="219">
        <f t="shared" si="6"/>
        <v>29</v>
      </c>
      <c r="O24" s="219">
        <f t="shared" si="7"/>
        <v>88.46153846</v>
      </c>
      <c r="P24" s="219">
        <f t="shared" si="8"/>
        <v>100</v>
      </c>
      <c r="Q24" s="72">
        <v>10.0</v>
      </c>
      <c r="R24" s="10">
        <v>2.0</v>
      </c>
      <c r="S24" s="72">
        <v>12.0</v>
      </c>
      <c r="T24" s="219">
        <f t="shared" si="9"/>
        <v>35</v>
      </c>
      <c r="U24" s="219">
        <f t="shared" si="10"/>
        <v>41</v>
      </c>
      <c r="V24" s="219">
        <f t="shared" si="11"/>
        <v>89.74358974</v>
      </c>
      <c r="W24" s="219">
        <f t="shared" si="12"/>
        <v>95.34883721</v>
      </c>
      <c r="X24" s="97">
        <v>11.0</v>
      </c>
      <c r="Y24" s="276">
        <v>7.0</v>
      </c>
      <c r="Z24" s="97">
        <v>19.0</v>
      </c>
      <c r="AA24" s="219">
        <f t="shared" si="13"/>
        <v>53</v>
      </c>
      <c r="AB24" s="219">
        <f t="shared" si="14"/>
        <v>60</v>
      </c>
      <c r="AC24" s="219">
        <f t="shared" si="15"/>
        <v>91.37931034</v>
      </c>
      <c r="AD24" s="219">
        <f t="shared" si="16"/>
        <v>96.77419355</v>
      </c>
      <c r="AE24" s="72">
        <v>12.0</v>
      </c>
      <c r="AF24" s="70">
        <v>6.0</v>
      </c>
      <c r="AG24" s="277">
        <v>17.0</v>
      </c>
      <c r="AH24" s="269">
        <f t="shared" si="17"/>
        <v>71</v>
      </c>
      <c r="AI24" s="269">
        <f t="shared" si="18"/>
        <v>77</v>
      </c>
      <c r="AJ24" s="269">
        <f t="shared" si="19"/>
        <v>91.02564103</v>
      </c>
      <c r="AK24" s="269">
        <f t="shared" si="20"/>
        <v>97.46835443</v>
      </c>
      <c r="AL24" s="235">
        <v>7.0</v>
      </c>
      <c r="AM24" s="235">
        <v>3.0</v>
      </c>
      <c r="AN24" s="235">
        <v>17.0</v>
      </c>
      <c r="AO24" s="272">
        <f t="shared" si="21"/>
        <v>81</v>
      </c>
      <c r="AP24" s="272">
        <f t="shared" si="22"/>
        <v>94</v>
      </c>
      <c r="AQ24" s="272">
        <f t="shared" si="23"/>
        <v>91.01123596</v>
      </c>
      <c r="AR24" s="272">
        <f t="shared" si="24"/>
        <v>97.91666667</v>
      </c>
      <c r="AS24" s="76"/>
      <c r="AT24" s="76"/>
      <c r="AU24" s="77"/>
      <c r="AV24" s="77"/>
      <c r="AW24" s="76"/>
      <c r="AX24" s="76"/>
      <c r="AY24" s="278"/>
      <c r="AZ24" s="278"/>
      <c r="BA24" s="241"/>
      <c r="BB24" s="241"/>
      <c r="BC24" s="278"/>
      <c r="BD24" s="278"/>
      <c r="BE24" s="241"/>
      <c r="BF24" s="241"/>
      <c r="BG24" s="278"/>
      <c r="BH24" s="278"/>
      <c r="BI24" s="57"/>
      <c r="BJ24" s="243"/>
      <c r="BK24" s="278"/>
      <c r="BL24" s="278"/>
      <c r="BM24" s="243"/>
      <c r="BN24" s="243"/>
      <c r="BO24" s="31"/>
      <c r="BP24" s="31"/>
      <c r="BQ24" s="243"/>
      <c r="BR24" s="243"/>
      <c r="BS24" s="32"/>
      <c r="BT24" s="32"/>
      <c r="BU24" s="243"/>
      <c r="BV24" s="243"/>
      <c r="BW24" s="32"/>
      <c r="BX24" s="32"/>
      <c r="BY24" s="243"/>
      <c r="BZ24" s="243"/>
      <c r="CA24" s="32"/>
      <c r="CB24" s="32"/>
      <c r="CC24" s="32"/>
      <c r="CD24" s="32"/>
      <c r="CE24" s="32"/>
      <c r="CF24" s="32"/>
      <c r="CG24" s="274"/>
      <c r="CH24" s="275"/>
    </row>
    <row r="25">
      <c r="A25" s="68">
        <v>20.0</v>
      </c>
      <c r="B25" s="69" t="s">
        <v>36</v>
      </c>
      <c r="C25" s="10">
        <v>8.0</v>
      </c>
      <c r="D25" s="10">
        <v>3.0</v>
      </c>
      <c r="E25" s="10">
        <v>7.0</v>
      </c>
      <c r="F25" s="218">
        <f t="shared" si="1"/>
        <v>11</v>
      </c>
      <c r="G25" s="218">
        <f t="shared" si="2"/>
        <v>7</v>
      </c>
      <c r="H25" s="218">
        <f t="shared" si="3"/>
        <v>91.66666667</v>
      </c>
      <c r="I25" s="218">
        <f t="shared" si="4"/>
        <v>70</v>
      </c>
      <c r="J25" s="98">
        <v>10.0</v>
      </c>
      <c r="K25" s="98">
        <v>2.0</v>
      </c>
      <c r="L25" s="10">
        <v>14.0</v>
      </c>
      <c r="M25" s="219">
        <f t="shared" si="5"/>
        <v>23</v>
      </c>
      <c r="N25" s="219">
        <f t="shared" si="6"/>
        <v>21</v>
      </c>
      <c r="O25" s="219">
        <f t="shared" si="7"/>
        <v>88.46153846</v>
      </c>
      <c r="P25" s="219">
        <f t="shared" si="8"/>
        <v>72.4137931</v>
      </c>
      <c r="Q25" s="72">
        <v>10.0</v>
      </c>
      <c r="R25" s="10">
        <v>2.0</v>
      </c>
      <c r="S25" s="72">
        <v>14.0</v>
      </c>
      <c r="T25" s="219">
        <f t="shared" si="9"/>
        <v>35</v>
      </c>
      <c r="U25" s="219">
        <f t="shared" si="10"/>
        <v>35</v>
      </c>
      <c r="V25" s="219">
        <f t="shared" si="11"/>
        <v>89.74358974</v>
      </c>
      <c r="W25" s="219">
        <f t="shared" si="12"/>
        <v>81.39534884</v>
      </c>
      <c r="X25" s="97">
        <v>11.0</v>
      </c>
      <c r="Y25" s="276">
        <v>7.0</v>
      </c>
      <c r="Z25" s="97">
        <v>19.0</v>
      </c>
      <c r="AA25" s="219">
        <f t="shared" si="13"/>
        <v>53</v>
      </c>
      <c r="AB25" s="219">
        <f t="shared" si="14"/>
        <v>54</v>
      </c>
      <c r="AC25" s="219">
        <f t="shared" si="15"/>
        <v>91.37931034</v>
      </c>
      <c r="AD25" s="219">
        <f t="shared" si="16"/>
        <v>87.09677419</v>
      </c>
      <c r="AE25" s="72">
        <v>14.0</v>
      </c>
      <c r="AF25" s="70">
        <v>6.0</v>
      </c>
      <c r="AG25" s="277">
        <v>15.0</v>
      </c>
      <c r="AH25" s="269">
        <f t="shared" si="17"/>
        <v>73</v>
      </c>
      <c r="AI25" s="269">
        <f t="shared" si="18"/>
        <v>69</v>
      </c>
      <c r="AJ25" s="269">
        <f t="shared" si="19"/>
        <v>93.58974359</v>
      </c>
      <c r="AK25" s="269">
        <f t="shared" si="20"/>
        <v>87.34177215</v>
      </c>
      <c r="AL25" s="235">
        <v>6.0</v>
      </c>
      <c r="AM25" s="235">
        <v>3.0</v>
      </c>
      <c r="AN25" s="235">
        <v>17.0</v>
      </c>
      <c r="AO25" s="272">
        <f t="shared" si="21"/>
        <v>82</v>
      </c>
      <c r="AP25" s="272">
        <f t="shared" si="22"/>
        <v>86</v>
      </c>
      <c r="AQ25" s="272">
        <f t="shared" si="23"/>
        <v>92.13483146</v>
      </c>
      <c r="AR25" s="272">
        <f t="shared" si="24"/>
        <v>89.58333333</v>
      </c>
      <c r="AS25" s="76"/>
      <c r="AT25" s="76"/>
      <c r="AU25" s="77"/>
      <c r="AV25" s="77"/>
      <c r="AW25" s="76"/>
      <c r="AX25" s="76"/>
      <c r="AY25" s="278"/>
      <c r="AZ25" s="278"/>
      <c r="BA25" s="241"/>
      <c r="BB25" s="241"/>
      <c r="BC25" s="278"/>
      <c r="BD25" s="278"/>
      <c r="BE25" s="241"/>
      <c r="BF25" s="241"/>
      <c r="BG25" s="278"/>
      <c r="BH25" s="278"/>
      <c r="BI25" s="57"/>
      <c r="BJ25" s="243"/>
      <c r="BK25" s="278"/>
      <c r="BL25" s="278"/>
      <c r="BM25" s="243"/>
      <c r="BN25" s="243"/>
      <c r="BO25" s="31"/>
      <c r="BP25" s="31"/>
      <c r="BQ25" s="243"/>
      <c r="BR25" s="243"/>
      <c r="BS25" s="32"/>
      <c r="BT25" s="32"/>
      <c r="BU25" s="243"/>
      <c r="BV25" s="243"/>
      <c r="BW25" s="32"/>
      <c r="BX25" s="32"/>
      <c r="BY25" s="243"/>
      <c r="BZ25" s="243"/>
      <c r="CA25" s="32"/>
      <c r="CB25" s="32"/>
      <c r="CC25" s="32"/>
      <c r="CD25" s="32"/>
      <c r="CE25" s="32"/>
      <c r="CF25" s="32"/>
      <c r="CG25" s="274"/>
      <c r="CH25" s="275"/>
    </row>
    <row r="26">
      <c r="A26" s="68">
        <v>21.0</v>
      </c>
      <c r="B26" s="69" t="s">
        <v>37</v>
      </c>
      <c r="C26" s="10">
        <v>8.0</v>
      </c>
      <c r="D26" s="10">
        <v>4.0</v>
      </c>
      <c r="E26" s="10">
        <v>10.0</v>
      </c>
      <c r="F26" s="218">
        <f t="shared" si="1"/>
        <v>12</v>
      </c>
      <c r="G26" s="218">
        <f t="shared" si="2"/>
        <v>10</v>
      </c>
      <c r="H26" s="218">
        <f t="shared" si="3"/>
        <v>100</v>
      </c>
      <c r="I26" s="218">
        <f t="shared" si="4"/>
        <v>100</v>
      </c>
      <c r="J26" s="98">
        <v>8.0</v>
      </c>
      <c r="K26" s="98">
        <v>4.0</v>
      </c>
      <c r="L26" s="10">
        <v>13.0</v>
      </c>
      <c r="M26" s="219">
        <f t="shared" si="5"/>
        <v>24</v>
      </c>
      <c r="N26" s="219">
        <f t="shared" si="6"/>
        <v>23</v>
      </c>
      <c r="O26" s="219">
        <f t="shared" si="7"/>
        <v>92.30769231</v>
      </c>
      <c r="P26" s="219">
        <f t="shared" si="8"/>
        <v>79.31034483</v>
      </c>
      <c r="Q26" s="72">
        <v>10.0</v>
      </c>
      <c r="R26" s="10">
        <v>2.0</v>
      </c>
      <c r="S26" s="72">
        <v>12.0</v>
      </c>
      <c r="T26" s="219">
        <f t="shared" si="9"/>
        <v>36</v>
      </c>
      <c r="U26" s="219">
        <f t="shared" si="10"/>
        <v>35</v>
      </c>
      <c r="V26" s="219">
        <f t="shared" si="11"/>
        <v>92.30769231</v>
      </c>
      <c r="W26" s="219">
        <f t="shared" si="12"/>
        <v>81.39534884</v>
      </c>
      <c r="X26" s="97">
        <v>10.0</v>
      </c>
      <c r="Y26" s="276">
        <v>8.0</v>
      </c>
      <c r="Z26" s="97">
        <v>17.0</v>
      </c>
      <c r="AA26" s="219">
        <f t="shared" si="13"/>
        <v>54</v>
      </c>
      <c r="AB26" s="219">
        <f t="shared" si="14"/>
        <v>52</v>
      </c>
      <c r="AC26" s="219">
        <f t="shared" si="15"/>
        <v>93.10344828</v>
      </c>
      <c r="AD26" s="219">
        <f t="shared" si="16"/>
        <v>83.87096774</v>
      </c>
      <c r="AE26" s="72">
        <v>12.0</v>
      </c>
      <c r="AF26" s="70">
        <v>6.0</v>
      </c>
      <c r="AG26" s="277">
        <v>17.0</v>
      </c>
      <c r="AH26" s="269">
        <f t="shared" si="17"/>
        <v>72</v>
      </c>
      <c r="AI26" s="269">
        <f t="shared" si="18"/>
        <v>69</v>
      </c>
      <c r="AJ26" s="269">
        <f t="shared" si="19"/>
        <v>92.30769231</v>
      </c>
      <c r="AK26" s="269">
        <f t="shared" si="20"/>
        <v>87.34177215</v>
      </c>
      <c r="AL26" s="235">
        <v>7.0</v>
      </c>
      <c r="AM26" s="235">
        <v>3.0</v>
      </c>
      <c r="AN26" s="235">
        <v>17.0</v>
      </c>
      <c r="AO26" s="272">
        <f t="shared" si="21"/>
        <v>82</v>
      </c>
      <c r="AP26" s="272">
        <f t="shared" si="22"/>
        <v>86</v>
      </c>
      <c r="AQ26" s="272">
        <f t="shared" si="23"/>
        <v>92.13483146</v>
      </c>
      <c r="AR26" s="272">
        <f t="shared" si="24"/>
        <v>89.58333333</v>
      </c>
      <c r="AS26" s="76"/>
      <c r="AT26" s="76"/>
      <c r="AU26" s="77"/>
      <c r="AV26" s="77"/>
      <c r="AW26" s="76"/>
      <c r="AX26" s="76"/>
      <c r="AY26" s="278"/>
      <c r="AZ26" s="278"/>
      <c r="BA26" s="241"/>
      <c r="BB26" s="241"/>
      <c r="BC26" s="278"/>
      <c r="BD26" s="278"/>
      <c r="BE26" s="241"/>
      <c r="BF26" s="241"/>
      <c r="BG26" s="278"/>
      <c r="BH26" s="278"/>
      <c r="BI26" s="57"/>
      <c r="BJ26" s="243"/>
      <c r="BK26" s="278"/>
      <c r="BL26" s="278"/>
      <c r="BM26" s="243"/>
      <c r="BN26" s="243"/>
      <c r="BO26" s="31"/>
      <c r="BP26" s="31"/>
      <c r="BQ26" s="243"/>
      <c r="BR26" s="243"/>
      <c r="BS26" s="32"/>
      <c r="BT26" s="32"/>
      <c r="BU26" s="243"/>
      <c r="BV26" s="243"/>
      <c r="BW26" s="32"/>
      <c r="BX26" s="32"/>
      <c r="BY26" s="243"/>
      <c r="BZ26" s="243"/>
      <c r="CA26" s="32"/>
      <c r="CB26" s="32"/>
      <c r="CC26" s="32"/>
      <c r="CD26" s="32"/>
      <c r="CE26" s="32"/>
      <c r="CF26" s="32"/>
      <c r="CG26" s="274"/>
      <c r="CH26" s="275"/>
    </row>
    <row r="27">
      <c r="A27" s="68">
        <v>22.0</v>
      </c>
      <c r="B27" s="69" t="s">
        <v>38</v>
      </c>
      <c r="C27" s="10">
        <v>8.0</v>
      </c>
      <c r="D27" s="10">
        <v>4.0</v>
      </c>
      <c r="E27" s="10">
        <v>10.0</v>
      </c>
      <c r="F27" s="218">
        <f t="shared" si="1"/>
        <v>12</v>
      </c>
      <c r="G27" s="218">
        <f t="shared" si="2"/>
        <v>10</v>
      </c>
      <c r="H27" s="218">
        <f t="shared" si="3"/>
        <v>100</v>
      </c>
      <c r="I27" s="218">
        <f t="shared" si="4"/>
        <v>100</v>
      </c>
      <c r="J27" s="98">
        <v>8.0</v>
      </c>
      <c r="K27" s="98">
        <v>3.0</v>
      </c>
      <c r="L27" s="10">
        <v>19.0</v>
      </c>
      <c r="M27" s="219">
        <f t="shared" si="5"/>
        <v>23</v>
      </c>
      <c r="N27" s="219">
        <f t="shared" si="6"/>
        <v>29</v>
      </c>
      <c r="O27" s="219">
        <f t="shared" si="7"/>
        <v>88.46153846</v>
      </c>
      <c r="P27" s="219">
        <f t="shared" si="8"/>
        <v>100</v>
      </c>
      <c r="Q27" s="72">
        <v>7.0</v>
      </c>
      <c r="R27" s="10">
        <v>2.0</v>
      </c>
      <c r="S27" s="72">
        <v>12.0</v>
      </c>
      <c r="T27" s="219">
        <f t="shared" si="9"/>
        <v>32</v>
      </c>
      <c r="U27" s="219">
        <f t="shared" si="10"/>
        <v>41</v>
      </c>
      <c r="V27" s="219">
        <f t="shared" si="11"/>
        <v>82.05128205</v>
      </c>
      <c r="W27" s="219">
        <f t="shared" si="12"/>
        <v>95.34883721</v>
      </c>
      <c r="X27" s="97">
        <v>7.0</v>
      </c>
      <c r="Y27" s="276">
        <v>3.0</v>
      </c>
      <c r="Z27" s="97">
        <v>13.0</v>
      </c>
      <c r="AA27" s="219">
        <f t="shared" si="13"/>
        <v>42</v>
      </c>
      <c r="AB27" s="219">
        <f t="shared" si="14"/>
        <v>54</v>
      </c>
      <c r="AC27" s="219">
        <f t="shared" si="15"/>
        <v>72.4137931</v>
      </c>
      <c r="AD27" s="219">
        <f t="shared" si="16"/>
        <v>87.09677419</v>
      </c>
      <c r="AE27" s="72">
        <v>12.0</v>
      </c>
      <c r="AF27" s="70">
        <v>6.0</v>
      </c>
      <c r="AG27" s="277">
        <v>13.0</v>
      </c>
      <c r="AH27" s="269">
        <f t="shared" si="17"/>
        <v>60</v>
      </c>
      <c r="AI27" s="269">
        <f t="shared" si="18"/>
        <v>67</v>
      </c>
      <c r="AJ27" s="269">
        <f t="shared" si="19"/>
        <v>76.92307692</v>
      </c>
      <c r="AK27" s="269">
        <f t="shared" si="20"/>
        <v>84.81012658</v>
      </c>
      <c r="AL27" s="235">
        <v>7.0</v>
      </c>
      <c r="AM27" s="235">
        <v>3.0</v>
      </c>
      <c r="AN27" s="235">
        <v>17.0</v>
      </c>
      <c r="AO27" s="272">
        <f t="shared" si="21"/>
        <v>70</v>
      </c>
      <c r="AP27" s="272">
        <f t="shared" si="22"/>
        <v>84</v>
      </c>
      <c r="AQ27" s="272">
        <f t="shared" si="23"/>
        <v>78.65168539</v>
      </c>
      <c r="AR27" s="272">
        <f t="shared" si="24"/>
        <v>87.5</v>
      </c>
      <c r="AS27" s="76"/>
      <c r="AT27" s="76"/>
      <c r="AU27" s="77"/>
      <c r="AV27" s="77"/>
      <c r="AW27" s="76"/>
      <c r="AX27" s="76"/>
      <c r="AY27" s="278"/>
      <c r="AZ27" s="278"/>
      <c r="BA27" s="241"/>
      <c r="BB27" s="241"/>
      <c r="BC27" s="278"/>
      <c r="BD27" s="278"/>
      <c r="BE27" s="241"/>
      <c r="BF27" s="241"/>
      <c r="BG27" s="278"/>
      <c r="BH27" s="278"/>
      <c r="BI27" s="57"/>
      <c r="BJ27" s="243"/>
      <c r="BK27" s="278"/>
      <c r="BL27" s="278"/>
      <c r="BM27" s="243"/>
      <c r="BN27" s="243"/>
      <c r="BO27" s="31"/>
      <c r="BP27" s="31"/>
      <c r="BQ27" s="243"/>
      <c r="BR27" s="243"/>
      <c r="BS27" s="32"/>
      <c r="BT27" s="32"/>
      <c r="BU27" s="243"/>
      <c r="BV27" s="243"/>
      <c r="BW27" s="32"/>
      <c r="BX27" s="32"/>
      <c r="BY27" s="243"/>
      <c r="BZ27" s="243"/>
      <c r="CA27" s="32"/>
      <c r="CB27" s="32"/>
      <c r="CC27" s="32"/>
      <c r="CD27" s="32"/>
      <c r="CE27" s="32"/>
      <c r="CF27" s="32"/>
      <c r="CG27" s="274"/>
      <c r="CH27" s="275"/>
    </row>
    <row r="28">
      <c r="A28" s="68">
        <v>23.0</v>
      </c>
      <c r="B28" s="69" t="s">
        <v>39</v>
      </c>
      <c r="C28" s="10">
        <v>8.0</v>
      </c>
      <c r="D28" s="10">
        <v>4.0</v>
      </c>
      <c r="E28" s="10">
        <v>10.0</v>
      </c>
      <c r="F28" s="218">
        <f t="shared" si="1"/>
        <v>12</v>
      </c>
      <c r="G28" s="218">
        <f t="shared" si="2"/>
        <v>10</v>
      </c>
      <c r="H28" s="218">
        <f t="shared" si="3"/>
        <v>100</v>
      </c>
      <c r="I28" s="218">
        <f t="shared" si="4"/>
        <v>100</v>
      </c>
      <c r="J28" s="98">
        <v>9.0</v>
      </c>
      <c r="K28" s="98">
        <v>4.0</v>
      </c>
      <c r="L28" s="10">
        <v>17.0</v>
      </c>
      <c r="M28" s="219">
        <f t="shared" si="5"/>
        <v>25</v>
      </c>
      <c r="N28" s="219">
        <f t="shared" si="6"/>
        <v>27</v>
      </c>
      <c r="O28" s="219">
        <f t="shared" si="7"/>
        <v>96.15384615</v>
      </c>
      <c r="P28" s="219">
        <f t="shared" si="8"/>
        <v>93.10344828</v>
      </c>
      <c r="Q28" s="72">
        <v>10.0</v>
      </c>
      <c r="R28" s="10">
        <v>2.0</v>
      </c>
      <c r="S28" s="72">
        <v>12.0</v>
      </c>
      <c r="T28" s="219">
        <f t="shared" si="9"/>
        <v>37</v>
      </c>
      <c r="U28" s="219">
        <f t="shared" si="10"/>
        <v>39</v>
      </c>
      <c r="V28" s="219">
        <f t="shared" si="11"/>
        <v>94.87179487</v>
      </c>
      <c r="W28" s="219">
        <f t="shared" si="12"/>
        <v>90.69767442</v>
      </c>
      <c r="X28" s="97">
        <v>11.0</v>
      </c>
      <c r="Y28" s="276">
        <v>7.0</v>
      </c>
      <c r="Z28" s="97">
        <v>19.0</v>
      </c>
      <c r="AA28" s="219">
        <f t="shared" si="13"/>
        <v>55</v>
      </c>
      <c r="AB28" s="219">
        <f t="shared" si="14"/>
        <v>58</v>
      </c>
      <c r="AC28" s="219">
        <f t="shared" si="15"/>
        <v>94.82758621</v>
      </c>
      <c r="AD28" s="219">
        <f t="shared" si="16"/>
        <v>93.5483871</v>
      </c>
      <c r="AE28" s="72">
        <v>12.0</v>
      </c>
      <c r="AF28" s="70">
        <v>6.0</v>
      </c>
      <c r="AG28" s="277">
        <v>15.0</v>
      </c>
      <c r="AH28" s="269">
        <f t="shared" si="17"/>
        <v>73</v>
      </c>
      <c r="AI28" s="269">
        <f t="shared" si="18"/>
        <v>73</v>
      </c>
      <c r="AJ28" s="269">
        <f t="shared" si="19"/>
        <v>93.58974359</v>
      </c>
      <c r="AK28" s="269">
        <f t="shared" si="20"/>
        <v>92.40506329</v>
      </c>
      <c r="AL28" s="235">
        <v>7.0</v>
      </c>
      <c r="AM28" s="235">
        <v>3.0</v>
      </c>
      <c r="AN28" s="235">
        <v>17.0</v>
      </c>
      <c r="AO28" s="272">
        <f t="shared" si="21"/>
        <v>83</v>
      </c>
      <c r="AP28" s="272">
        <f t="shared" si="22"/>
        <v>90</v>
      </c>
      <c r="AQ28" s="272">
        <f t="shared" si="23"/>
        <v>93.25842697</v>
      </c>
      <c r="AR28" s="272">
        <f t="shared" si="24"/>
        <v>93.75</v>
      </c>
      <c r="AS28" s="76"/>
      <c r="AT28" s="76"/>
      <c r="AU28" s="77"/>
      <c r="AV28" s="77"/>
      <c r="AW28" s="76"/>
      <c r="AX28" s="76"/>
      <c r="AY28" s="278"/>
      <c r="AZ28" s="278"/>
      <c r="BA28" s="241"/>
      <c r="BB28" s="241"/>
      <c r="BC28" s="278"/>
      <c r="BD28" s="278"/>
      <c r="BE28" s="241"/>
      <c r="BF28" s="241"/>
      <c r="BG28" s="278"/>
      <c r="BH28" s="278"/>
      <c r="BI28" s="57"/>
      <c r="BJ28" s="243"/>
      <c r="BK28" s="278"/>
      <c r="BL28" s="278"/>
      <c r="BM28" s="243"/>
      <c r="BN28" s="243"/>
      <c r="BO28" s="31"/>
      <c r="BP28" s="31"/>
      <c r="BQ28" s="243"/>
      <c r="BR28" s="243"/>
      <c r="BS28" s="32"/>
      <c r="BT28" s="32"/>
      <c r="BU28" s="243"/>
      <c r="BV28" s="243"/>
      <c r="BW28" s="32"/>
      <c r="BX28" s="32"/>
      <c r="BY28" s="243"/>
      <c r="BZ28" s="243"/>
      <c r="CA28" s="32"/>
      <c r="CB28" s="32"/>
      <c r="CC28" s="32"/>
      <c r="CD28" s="32"/>
      <c r="CE28" s="32"/>
      <c r="CF28" s="32"/>
      <c r="CG28" s="274"/>
      <c r="CH28" s="275"/>
    </row>
    <row r="29">
      <c r="A29" s="68">
        <v>24.0</v>
      </c>
      <c r="B29" s="69" t="s">
        <v>40</v>
      </c>
      <c r="C29" s="10">
        <v>7.0</v>
      </c>
      <c r="D29" s="10">
        <v>3.0</v>
      </c>
      <c r="E29" s="10">
        <v>5.0</v>
      </c>
      <c r="F29" s="218">
        <f t="shared" si="1"/>
        <v>10</v>
      </c>
      <c r="G29" s="218">
        <f t="shared" si="2"/>
        <v>5</v>
      </c>
      <c r="H29" s="218">
        <f t="shared" si="3"/>
        <v>83.33333333</v>
      </c>
      <c r="I29" s="218">
        <f t="shared" si="4"/>
        <v>50</v>
      </c>
      <c r="J29" s="98">
        <v>8.0</v>
      </c>
      <c r="K29" s="98">
        <v>4.0</v>
      </c>
      <c r="L29" s="10">
        <v>14.0</v>
      </c>
      <c r="M29" s="219">
        <f t="shared" si="5"/>
        <v>22</v>
      </c>
      <c r="N29" s="219">
        <f t="shared" si="6"/>
        <v>19</v>
      </c>
      <c r="O29" s="219">
        <f t="shared" si="7"/>
        <v>84.61538462</v>
      </c>
      <c r="P29" s="219">
        <f t="shared" si="8"/>
        <v>65.51724138</v>
      </c>
      <c r="Q29" s="72">
        <v>9.0</v>
      </c>
      <c r="R29" s="10">
        <v>2.0</v>
      </c>
      <c r="S29" s="72">
        <v>10.0</v>
      </c>
      <c r="T29" s="219">
        <f t="shared" si="9"/>
        <v>33</v>
      </c>
      <c r="U29" s="219">
        <f t="shared" si="10"/>
        <v>29</v>
      </c>
      <c r="V29" s="219">
        <f t="shared" si="11"/>
        <v>84.61538462</v>
      </c>
      <c r="W29" s="219">
        <f t="shared" si="12"/>
        <v>67.44186047</v>
      </c>
      <c r="X29" s="97">
        <v>11.0</v>
      </c>
      <c r="Y29" s="276">
        <v>8.0</v>
      </c>
      <c r="Z29" s="97">
        <v>18.0</v>
      </c>
      <c r="AA29" s="219">
        <f t="shared" si="13"/>
        <v>52</v>
      </c>
      <c r="AB29" s="219">
        <f t="shared" si="14"/>
        <v>47</v>
      </c>
      <c r="AC29" s="219">
        <f t="shared" si="15"/>
        <v>89.65517241</v>
      </c>
      <c r="AD29" s="219">
        <f t="shared" si="16"/>
        <v>75.80645161</v>
      </c>
      <c r="AE29" s="72">
        <v>11.0</v>
      </c>
      <c r="AF29" s="70">
        <v>4.0</v>
      </c>
      <c r="AG29" s="277">
        <v>15.0</v>
      </c>
      <c r="AH29" s="269">
        <f t="shared" si="17"/>
        <v>67</v>
      </c>
      <c r="AI29" s="269">
        <f t="shared" si="18"/>
        <v>62</v>
      </c>
      <c r="AJ29" s="269">
        <f t="shared" si="19"/>
        <v>85.8974359</v>
      </c>
      <c r="AK29" s="269">
        <f t="shared" si="20"/>
        <v>78.48101266</v>
      </c>
      <c r="AL29" s="235">
        <v>7.0</v>
      </c>
      <c r="AM29" s="235">
        <v>3.0</v>
      </c>
      <c r="AN29" s="235">
        <v>17.0</v>
      </c>
      <c r="AO29" s="272">
        <f t="shared" si="21"/>
        <v>77</v>
      </c>
      <c r="AP29" s="272">
        <f t="shared" si="22"/>
        <v>79</v>
      </c>
      <c r="AQ29" s="272">
        <f t="shared" si="23"/>
        <v>86.51685393</v>
      </c>
      <c r="AR29" s="272">
        <f t="shared" si="24"/>
        <v>82.29166667</v>
      </c>
      <c r="AS29" s="76"/>
      <c r="AT29" s="76"/>
      <c r="AU29" s="77"/>
      <c r="AV29" s="77"/>
      <c r="AW29" s="76"/>
      <c r="AX29" s="76"/>
      <c r="AY29" s="278"/>
      <c r="AZ29" s="278"/>
      <c r="BA29" s="241"/>
      <c r="BB29" s="241"/>
      <c r="BC29" s="278"/>
      <c r="BD29" s="278"/>
      <c r="BE29" s="241"/>
      <c r="BF29" s="241"/>
      <c r="BG29" s="278"/>
      <c r="BH29" s="278"/>
      <c r="BI29" s="57"/>
      <c r="BJ29" s="243"/>
      <c r="BK29" s="278"/>
      <c r="BL29" s="278"/>
      <c r="BM29" s="243"/>
      <c r="BN29" s="243"/>
      <c r="BO29" s="31"/>
      <c r="BP29" s="31"/>
      <c r="BQ29" s="243"/>
      <c r="BR29" s="243"/>
      <c r="BS29" s="32"/>
      <c r="BT29" s="32"/>
      <c r="BU29" s="243"/>
      <c r="BV29" s="243"/>
      <c r="BW29" s="32"/>
      <c r="BX29" s="32"/>
      <c r="BY29" s="243"/>
      <c r="BZ29" s="243"/>
      <c r="CA29" s="32"/>
      <c r="CB29" s="32"/>
      <c r="CC29" s="32"/>
      <c r="CD29" s="32"/>
      <c r="CE29" s="32"/>
      <c r="CF29" s="32"/>
      <c r="CG29" s="274"/>
      <c r="CH29" s="275"/>
    </row>
    <row r="30">
      <c r="A30" s="68">
        <v>25.0</v>
      </c>
      <c r="B30" s="69" t="s">
        <v>41</v>
      </c>
      <c r="C30" s="10">
        <v>8.0</v>
      </c>
      <c r="D30" s="10">
        <v>4.0</v>
      </c>
      <c r="E30" s="10">
        <v>8.0</v>
      </c>
      <c r="F30" s="218">
        <f t="shared" si="1"/>
        <v>12</v>
      </c>
      <c r="G30" s="218">
        <f t="shared" si="2"/>
        <v>8</v>
      </c>
      <c r="H30" s="218">
        <f t="shared" si="3"/>
        <v>100</v>
      </c>
      <c r="I30" s="218">
        <f t="shared" si="4"/>
        <v>80</v>
      </c>
      <c r="J30" s="98">
        <v>7.0</v>
      </c>
      <c r="K30" s="98">
        <v>3.0</v>
      </c>
      <c r="L30" s="10">
        <v>17.0</v>
      </c>
      <c r="M30" s="219">
        <f t="shared" si="5"/>
        <v>22</v>
      </c>
      <c r="N30" s="219">
        <f t="shared" si="6"/>
        <v>25</v>
      </c>
      <c r="O30" s="219">
        <f t="shared" si="7"/>
        <v>84.61538462</v>
      </c>
      <c r="P30" s="219">
        <f t="shared" si="8"/>
        <v>86.20689655</v>
      </c>
      <c r="Q30" s="72">
        <v>10.0</v>
      </c>
      <c r="R30" s="10">
        <v>2.0</v>
      </c>
      <c r="S30" s="72">
        <v>12.0</v>
      </c>
      <c r="T30" s="219">
        <f t="shared" si="9"/>
        <v>34</v>
      </c>
      <c r="U30" s="219">
        <f t="shared" si="10"/>
        <v>37</v>
      </c>
      <c r="V30" s="219">
        <f t="shared" si="11"/>
        <v>87.17948718</v>
      </c>
      <c r="W30" s="219">
        <f t="shared" si="12"/>
        <v>86.04651163</v>
      </c>
      <c r="X30" s="97">
        <v>11.0</v>
      </c>
      <c r="Y30" s="276">
        <v>7.0</v>
      </c>
      <c r="Z30" s="97">
        <v>16.0</v>
      </c>
      <c r="AA30" s="219">
        <f t="shared" si="13"/>
        <v>52</v>
      </c>
      <c r="AB30" s="219">
        <f t="shared" si="14"/>
        <v>53</v>
      </c>
      <c r="AC30" s="219">
        <f t="shared" si="15"/>
        <v>89.65517241</v>
      </c>
      <c r="AD30" s="219">
        <f t="shared" si="16"/>
        <v>85.48387097</v>
      </c>
      <c r="AE30" s="72">
        <v>11.0</v>
      </c>
      <c r="AF30" s="70">
        <v>6.0</v>
      </c>
      <c r="AG30" s="277">
        <v>17.0</v>
      </c>
      <c r="AH30" s="269">
        <f t="shared" si="17"/>
        <v>69</v>
      </c>
      <c r="AI30" s="269">
        <f t="shared" si="18"/>
        <v>70</v>
      </c>
      <c r="AJ30" s="269">
        <f t="shared" si="19"/>
        <v>88.46153846</v>
      </c>
      <c r="AK30" s="269">
        <f t="shared" si="20"/>
        <v>88.60759494</v>
      </c>
      <c r="AL30" s="235">
        <v>7.0</v>
      </c>
      <c r="AM30" s="235">
        <v>3.0</v>
      </c>
      <c r="AN30" s="235">
        <v>17.0</v>
      </c>
      <c r="AO30" s="272">
        <f t="shared" si="21"/>
        <v>79</v>
      </c>
      <c r="AP30" s="272">
        <f t="shared" si="22"/>
        <v>87</v>
      </c>
      <c r="AQ30" s="272">
        <f t="shared" si="23"/>
        <v>88.76404494</v>
      </c>
      <c r="AR30" s="272">
        <f t="shared" si="24"/>
        <v>90.625</v>
      </c>
      <c r="AS30" s="76"/>
      <c r="AT30" s="76"/>
      <c r="AU30" s="77"/>
      <c r="AV30" s="77"/>
      <c r="AW30" s="76"/>
      <c r="AX30" s="76"/>
      <c r="AY30" s="278"/>
      <c r="AZ30" s="278"/>
      <c r="BA30" s="241"/>
      <c r="BB30" s="241"/>
      <c r="BC30" s="278"/>
      <c r="BD30" s="278"/>
      <c r="BE30" s="241"/>
      <c r="BF30" s="241"/>
      <c r="BG30" s="278"/>
      <c r="BH30" s="278"/>
      <c r="BI30" s="57"/>
      <c r="BJ30" s="243"/>
      <c r="BK30" s="278"/>
      <c r="BL30" s="278"/>
      <c r="BM30" s="243"/>
      <c r="BN30" s="243"/>
      <c r="BO30" s="31"/>
      <c r="BP30" s="31"/>
      <c r="BQ30" s="243"/>
      <c r="BR30" s="243"/>
      <c r="BS30" s="32"/>
      <c r="BT30" s="32"/>
      <c r="BU30" s="243"/>
      <c r="BV30" s="243"/>
      <c r="BW30" s="32"/>
      <c r="BX30" s="32"/>
      <c r="BY30" s="57"/>
      <c r="BZ30" s="243"/>
      <c r="CA30" s="32"/>
      <c r="CB30" s="32"/>
      <c r="CC30" s="32"/>
      <c r="CD30" s="32"/>
      <c r="CE30" s="32"/>
      <c r="CF30" s="32"/>
      <c r="CG30" s="274"/>
      <c r="CH30" s="275"/>
    </row>
    <row r="31">
      <c r="A31" s="68">
        <v>26.0</v>
      </c>
      <c r="B31" s="69" t="s">
        <v>42</v>
      </c>
      <c r="C31" s="10">
        <v>8.0</v>
      </c>
      <c r="D31" s="10">
        <v>4.0</v>
      </c>
      <c r="E31" s="10">
        <v>10.0</v>
      </c>
      <c r="F31" s="218">
        <f t="shared" si="1"/>
        <v>12</v>
      </c>
      <c r="G31" s="218">
        <f t="shared" si="2"/>
        <v>10</v>
      </c>
      <c r="H31" s="218">
        <f t="shared" si="3"/>
        <v>100</v>
      </c>
      <c r="I31" s="218">
        <f t="shared" si="4"/>
        <v>100</v>
      </c>
      <c r="J31" s="98">
        <v>9.0</v>
      </c>
      <c r="K31" s="98">
        <v>2.0</v>
      </c>
      <c r="L31" s="10">
        <v>19.0</v>
      </c>
      <c r="M31" s="219">
        <f t="shared" si="5"/>
        <v>23</v>
      </c>
      <c r="N31" s="219">
        <f t="shared" si="6"/>
        <v>29</v>
      </c>
      <c r="O31" s="219">
        <f t="shared" si="7"/>
        <v>88.46153846</v>
      </c>
      <c r="P31" s="219">
        <f t="shared" si="8"/>
        <v>100</v>
      </c>
      <c r="Q31" s="72">
        <v>10.0</v>
      </c>
      <c r="R31" s="10">
        <v>2.0</v>
      </c>
      <c r="S31" s="72">
        <v>12.0</v>
      </c>
      <c r="T31" s="219">
        <f t="shared" si="9"/>
        <v>35</v>
      </c>
      <c r="U31" s="219">
        <f t="shared" si="10"/>
        <v>41</v>
      </c>
      <c r="V31" s="219">
        <f t="shared" si="11"/>
        <v>89.74358974</v>
      </c>
      <c r="W31" s="219">
        <f t="shared" si="12"/>
        <v>95.34883721</v>
      </c>
      <c r="X31" s="97">
        <v>8.0</v>
      </c>
      <c r="Y31" s="276">
        <v>7.0</v>
      </c>
      <c r="Z31" s="97">
        <v>19.0</v>
      </c>
      <c r="AA31" s="219">
        <f t="shared" si="13"/>
        <v>50</v>
      </c>
      <c r="AB31" s="219">
        <f t="shared" si="14"/>
        <v>60</v>
      </c>
      <c r="AC31" s="219">
        <f t="shared" si="15"/>
        <v>86.20689655</v>
      </c>
      <c r="AD31" s="219">
        <f t="shared" si="16"/>
        <v>96.77419355</v>
      </c>
      <c r="AE31" s="72">
        <v>12.0</v>
      </c>
      <c r="AF31" s="70">
        <v>6.0</v>
      </c>
      <c r="AG31" s="277">
        <v>17.0</v>
      </c>
      <c r="AH31" s="269">
        <f t="shared" si="17"/>
        <v>68</v>
      </c>
      <c r="AI31" s="269">
        <f t="shared" si="18"/>
        <v>77</v>
      </c>
      <c r="AJ31" s="269">
        <f t="shared" si="19"/>
        <v>87.17948718</v>
      </c>
      <c r="AK31" s="269">
        <f t="shared" si="20"/>
        <v>97.46835443</v>
      </c>
      <c r="AL31" s="235">
        <v>7.0</v>
      </c>
      <c r="AM31" s="235">
        <v>3.0</v>
      </c>
      <c r="AN31" s="235">
        <v>17.0</v>
      </c>
      <c r="AO31" s="272">
        <f t="shared" si="21"/>
        <v>78</v>
      </c>
      <c r="AP31" s="272">
        <f t="shared" si="22"/>
        <v>94</v>
      </c>
      <c r="AQ31" s="272">
        <f t="shared" si="23"/>
        <v>87.64044944</v>
      </c>
      <c r="AR31" s="272">
        <f t="shared" si="24"/>
        <v>97.91666667</v>
      </c>
      <c r="AS31" s="76"/>
      <c r="AT31" s="76"/>
      <c r="AU31" s="77"/>
      <c r="AV31" s="77"/>
      <c r="AW31" s="76"/>
      <c r="AX31" s="76"/>
      <c r="AY31" s="278"/>
      <c r="AZ31" s="278"/>
      <c r="BA31" s="241"/>
      <c r="BB31" s="241"/>
      <c r="BC31" s="278"/>
      <c r="BD31" s="278"/>
      <c r="BE31" s="241"/>
      <c r="BF31" s="241"/>
      <c r="BG31" s="278"/>
      <c r="BH31" s="278"/>
      <c r="BI31" s="57"/>
      <c r="BJ31" s="243"/>
      <c r="BK31" s="278"/>
      <c r="BL31" s="278"/>
      <c r="BM31" s="243"/>
      <c r="BN31" s="243"/>
      <c r="BO31" s="31"/>
      <c r="BP31" s="31"/>
      <c r="BQ31" s="243"/>
      <c r="BR31" s="243"/>
      <c r="BS31" s="32"/>
      <c r="BT31" s="32"/>
      <c r="BU31" s="243"/>
      <c r="BV31" s="243"/>
      <c r="BW31" s="32"/>
      <c r="BX31" s="32"/>
      <c r="BY31" s="243"/>
      <c r="BZ31" s="243"/>
      <c r="CA31" s="32"/>
      <c r="CB31" s="32"/>
      <c r="CC31" s="32"/>
      <c r="CD31" s="32"/>
      <c r="CE31" s="32"/>
      <c r="CF31" s="32"/>
      <c r="CG31" s="274"/>
      <c r="CH31" s="275"/>
    </row>
    <row r="32">
      <c r="A32" s="68">
        <v>27.0</v>
      </c>
      <c r="B32" s="69" t="s">
        <v>43</v>
      </c>
      <c r="C32" s="10">
        <v>2.0</v>
      </c>
      <c r="D32" s="10">
        <v>1.0</v>
      </c>
      <c r="E32" s="10">
        <v>7.0</v>
      </c>
      <c r="F32" s="218">
        <f t="shared" si="1"/>
        <v>3</v>
      </c>
      <c r="G32" s="218">
        <f t="shared" si="2"/>
        <v>7</v>
      </c>
      <c r="H32" s="218">
        <f t="shared" si="3"/>
        <v>25</v>
      </c>
      <c r="I32" s="218">
        <f t="shared" si="4"/>
        <v>70</v>
      </c>
      <c r="J32" s="98">
        <v>5.0</v>
      </c>
      <c r="K32" s="98">
        <v>2.0</v>
      </c>
      <c r="L32" s="10">
        <v>9.0</v>
      </c>
      <c r="M32" s="219">
        <f t="shared" si="5"/>
        <v>10</v>
      </c>
      <c r="N32" s="219">
        <f t="shared" si="6"/>
        <v>16</v>
      </c>
      <c r="O32" s="219">
        <f t="shared" si="7"/>
        <v>38.46153846</v>
      </c>
      <c r="P32" s="219">
        <f t="shared" si="8"/>
        <v>55.17241379</v>
      </c>
      <c r="Q32" s="72">
        <v>9.0</v>
      </c>
      <c r="R32" s="10">
        <v>2.0</v>
      </c>
      <c r="S32" s="279">
        <v>10.0</v>
      </c>
      <c r="T32" s="219">
        <f t="shared" si="9"/>
        <v>21</v>
      </c>
      <c r="U32" s="219">
        <f t="shared" si="10"/>
        <v>26</v>
      </c>
      <c r="V32" s="219">
        <f t="shared" si="11"/>
        <v>53.84615385</v>
      </c>
      <c r="W32" s="219">
        <f t="shared" si="12"/>
        <v>60.46511628</v>
      </c>
      <c r="X32" s="97">
        <v>8.0</v>
      </c>
      <c r="Y32" s="276">
        <v>6.0</v>
      </c>
      <c r="Z32" s="97">
        <v>16.0</v>
      </c>
      <c r="AA32" s="219">
        <f t="shared" si="13"/>
        <v>35</v>
      </c>
      <c r="AB32" s="219">
        <f t="shared" si="14"/>
        <v>42</v>
      </c>
      <c r="AC32" s="219">
        <f t="shared" si="15"/>
        <v>60.34482759</v>
      </c>
      <c r="AD32" s="219">
        <f t="shared" si="16"/>
        <v>67.74193548</v>
      </c>
      <c r="AE32" s="72">
        <v>12.0</v>
      </c>
      <c r="AF32" s="70">
        <v>6.0</v>
      </c>
      <c r="AG32" s="277">
        <v>15.0</v>
      </c>
      <c r="AH32" s="269">
        <f t="shared" si="17"/>
        <v>53</v>
      </c>
      <c r="AI32" s="269">
        <f t="shared" si="18"/>
        <v>57</v>
      </c>
      <c r="AJ32" s="269">
        <f t="shared" si="19"/>
        <v>67.94871795</v>
      </c>
      <c r="AK32" s="269">
        <f t="shared" si="20"/>
        <v>72.15189873</v>
      </c>
      <c r="AL32" s="235">
        <v>7.0</v>
      </c>
      <c r="AM32" s="235">
        <v>3.0</v>
      </c>
      <c r="AN32" s="235">
        <v>17.0</v>
      </c>
      <c r="AO32" s="272">
        <f t="shared" si="21"/>
        <v>63</v>
      </c>
      <c r="AP32" s="272">
        <f t="shared" si="22"/>
        <v>74</v>
      </c>
      <c r="AQ32" s="272">
        <f t="shared" si="23"/>
        <v>70.78651685</v>
      </c>
      <c r="AR32" s="272">
        <f t="shared" si="24"/>
        <v>77.08333333</v>
      </c>
      <c r="AS32" s="76"/>
      <c r="AT32" s="76"/>
      <c r="AU32" s="77"/>
      <c r="AV32" s="77"/>
      <c r="AW32" s="76"/>
      <c r="AX32" s="76"/>
      <c r="AY32" s="278"/>
      <c r="AZ32" s="278"/>
      <c r="BA32" s="241"/>
      <c r="BB32" s="241"/>
      <c r="BC32" s="278"/>
      <c r="BD32" s="278"/>
      <c r="BE32" s="241"/>
      <c r="BF32" s="241"/>
      <c r="BG32" s="278"/>
      <c r="BH32" s="278"/>
      <c r="BI32" s="57"/>
      <c r="BJ32" s="243"/>
      <c r="BK32" s="278"/>
      <c r="BL32" s="278"/>
      <c r="BM32" s="243"/>
      <c r="BN32" s="243"/>
      <c r="BO32" s="31"/>
      <c r="BP32" s="31"/>
      <c r="BQ32" s="243"/>
      <c r="BR32" s="243"/>
      <c r="BS32" s="32"/>
      <c r="BT32" s="32"/>
      <c r="BU32" s="243"/>
      <c r="BV32" s="243"/>
      <c r="BW32" s="32"/>
      <c r="BX32" s="32"/>
      <c r="BY32" s="243"/>
      <c r="BZ32" s="243"/>
      <c r="CA32" s="32"/>
      <c r="CB32" s="32"/>
      <c r="CC32" s="32"/>
      <c r="CD32" s="32"/>
      <c r="CE32" s="32"/>
      <c r="CF32" s="32"/>
      <c r="CG32" s="274"/>
      <c r="CH32" s="275"/>
    </row>
    <row r="33">
      <c r="A33" s="68">
        <v>28.0</v>
      </c>
      <c r="B33" s="69" t="s">
        <v>44</v>
      </c>
      <c r="C33" s="10">
        <v>8.0</v>
      </c>
      <c r="D33" s="10">
        <v>1.0</v>
      </c>
      <c r="E33" s="10">
        <v>7.0</v>
      </c>
      <c r="F33" s="218">
        <f t="shared" si="1"/>
        <v>9</v>
      </c>
      <c r="G33" s="218">
        <f t="shared" si="2"/>
        <v>7</v>
      </c>
      <c r="H33" s="218">
        <f t="shared" si="3"/>
        <v>75</v>
      </c>
      <c r="I33" s="218">
        <f t="shared" si="4"/>
        <v>70</v>
      </c>
      <c r="J33" s="98">
        <v>9.0</v>
      </c>
      <c r="K33" s="98">
        <v>3.0</v>
      </c>
      <c r="L33" s="10">
        <v>18.0</v>
      </c>
      <c r="M33" s="219">
        <f t="shared" si="5"/>
        <v>21</v>
      </c>
      <c r="N33" s="219">
        <f t="shared" si="6"/>
        <v>25</v>
      </c>
      <c r="O33" s="219">
        <f t="shared" si="7"/>
        <v>80.76923077</v>
      </c>
      <c r="P33" s="219">
        <f t="shared" si="8"/>
        <v>86.20689655</v>
      </c>
      <c r="Q33" s="72">
        <v>8.0</v>
      </c>
      <c r="R33" s="10">
        <v>1.0</v>
      </c>
      <c r="S33" s="72">
        <v>7.0</v>
      </c>
      <c r="T33" s="219">
        <f t="shared" si="9"/>
        <v>30</v>
      </c>
      <c r="U33" s="219">
        <f t="shared" si="10"/>
        <v>32</v>
      </c>
      <c r="V33" s="219">
        <f t="shared" si="11"/>
        <v>76.92307692</v>
      </c>
      <c r="W33" s="219">
        <f t="shared" si="12"/>
        <v>74.41860465</v>
      </c>
      <c r="X33" s="97">
        <v>11.0</v>
      </c>
      <c r="Y33" s="276">
        <v>8.0</v>
      </c>
      <c r="Z33" s="97">
        <v>19.0</v>
      </c>
      <c r="AA33" s="219">
        <f t="shared" si="13"/>
        <v>49</v>
      </c>
      <c r="AB33" s="219">
        <f t="shared" si="14"/>
        <v>51</v>
      </c>
      <c r="AC33" s="219">
        <f t="shared" si="15"/>
        <v>84.48275862</v>
      </c>
      <c r="AD33" s="219">
        <f t="shared" si="16"/>
        <v>82.25806452</v>
      </c>
      <c r="AE33" s="72">
        <v>12.0</v>
      </c>
      <c r="AF33" s="70">
        <v>6.0</v>
      </c>
      <c r="AG33" s="277">
        <v>17.0</v>
      </c>
      <c r="AH33" s="269">
        <f t="shared" si="17"/>
        <v>67</v>
      </c>
      <c r="AI33" s="269">
        <f t="shared" si="18"/>
        <v>68</v>
      </c>
      <c r="AJ33" s="269">
        <f t="shared" si="19"/>
        <v>85.8974359</v>
      </c>
      <c r="AK33" s="269">
        <f t="shared" si="20"/>
        <v>86.07594937</v>
      </c>
      <c r="AL33" s="235">
        <v>6.0</v>
      </c>
      <c r="AM33" s="235">
        <v>3.0</v>
      </c>
      <c r="AN33" s="235">
        <v>17.0</v>
      </c>
      <c r="AO33" s="272">
        <f t="shared" si="21"/>
        <v>76</v>
      </c>
      <c r="AP33" s="272">
        <f t="shared" si="22"/>
        <v>85</v>
      </c>
      <c r="AQ33" s="272">
        <f t="shared" si="23"/>
        <v>85.39325843</v>
      </c>
      <c r="AR33" s="272">
        <f t="shared" si="24"/>
        <v>88.54166667</v>
      </c>
      <c r="AS33" s="76"/>
      <c r="AT33" s="76"/>
      <c r="AU33" s="77"/>
      <c r="AV33" s="77"/>
      <c r="AW33" s="76"/>
      <c r="AX33" s="76"/>
      <c r="AY33" s="278"/>
      <c r="AZ33" s="278"/>
      <c r="BA33" s="241"/>
      <c r="BB33" s="241"/>
      <c r="BC33" s="278"/>
      <c r="BD33" s="278"/>
      <c r="BE33" s="241"/>
      <c r="BF33" s="241"/>
      <c r="BG33" s="278"/>
      <c r="BH33" s="278"/>
      <c r="BI33" s="57"/>
      <c r="BJ33" s="243"/>
      <c r="BK33" s="278"/>
      <c r="BL33" s="278"/>
      <c r="BM33" s="243"/>
      <c r="BN33" s="243"/>
      <c r="BO33" s="31"/>
      <c r="BP33" s="31"/>
      <c r="BQ33" s="243"/>
      <c r="BR33" s="243"/>
      <c r="BS33" s="32"/>
      <c r="BT33" s="32"/>
      <c r="BU33" s="243"/>
      <c r="BV33" s="243"/>
      <c r="BW33" s="32"/>
      <c r="BX33" s="32"/>
      <c r="BY33" s="243"/>
      <c r="BZ33" s="243"/>
      <c r="CA33" s="32"/>
      <c r="CB33" s="32"/>
      <c r="CC33" s="32"/>
      <c r="CD33" s="32"/>
      <c r="CE33" s="32"/>
      <c r="CF33" s="32"/>
      <c r="CG33" s="274"/>
      <c r="CH33" s="275"/>
    </row>
    <row r="34">
      <c r="A34" s="68">
        <v>29.0</v>
      </c>
      <c r="B34" s="69" t="s">
        <v>45</v>
      </c>
      <c r="C34" s="10">
        <v>7.0</v>
      </c>
      <c r="D34" s="10">
        <v>4.0</v>
      </c>
      <c r="E34" s="10">
        <v>10.0</v>
      </c>
      <c r="F34" s="218">
        <f t="shared" si="1"/>
        <v>11</v>
      </c>
      <c r="G34" s="218">
        <f t="shared" si="2"/>
        <v>10</v>
      </c>
      <c r="H34" s="218">
        <f t="shared" si="3"/>
        <v>91.66666667</v>
      </c>
      <c r="I34" s="218">
        <f t="shared" si="4"/>
        <v>100</v>
      </c>
      <c r="J34" s="98">
        <v>8.0</v>
      </c>
      <c r="K34" s="98">
        <v>3.0</v>
      </c>
      <c r="L34" s="10">
        <v>14.0</v>
      </c>
      <c r="M34" s="219">
        <f t="shared" si="5"/>
        <v>22</v>
      </c>
      <c r="N34" s="219">
        <f t="shared" si="6"/>
        <v>24</v>
      </c>
      <c r="O34" s="219">
        <f t="shared" si="7"/>
        <v>84.61538462</v>
      </c>
      <c r="P34" s="219">
        <f t="shared" si="8"/>
        <v>82.75862069</v>
      </c>
      <c r="Q34" s="72">
        <v>8.0</v>
      </c>
      <c r="R34" s="10">
        <v>1.0</v>
      </c>
      <c r="S34" s="72">
        <v>9.0</v>
      </c>
      <c r="T34" s="219">
        <f t="shared" si="9"/>
        <v>31</v>
      </c>
      <c r="U34" s="219">
        <f t="shared" si="10"/>
        <v>33</v>
      </c>
      <c r="V34" s="219">
        <f t="shared" si="11"/>
        <v>79.48717949</v>
      </c>
      <c r="W34" s="219">
        <f t="shared" si="12"/>
        <v>76.74418605</v>
      </c>
      <c r="X34" s="97">
        <v>7.0</v>
      </c>
      <c r="Y34" s="276">
        <v>7.0</v>
      </c>
      <c r="Z34" s="97">
        <v>14.0</v>
      </c>
      <c r="AA34" s="219">
        <f t="shared" si="13"/>
        <v>45</v>
      </c>
      <c r="AB34" s="219">
        <f t="shared" si="14"/>
        <v>47</v>
      </c>
      <c r="AC34" s="219">
        <f t="shared" si="15"/>
        <v>77.5862069</v>
      </c>
      <c r="AD34" s="219">
        <f t="shared" si="16"/>
        <v>75.80645161</v>
      </c>
      <c r="AE34" s="72">
        <v>12.0</v>
      </c>
      <c r="AF34" s="70">
        <v>6.0</v>
      </c>
      <c r="AG34" s="277">
        <v>15.0</v>
      </c>
      <c r="AH34" s="269">
        <f t="shared" si="17"/>
        <v>63</v>
      </c>
      <c r="AI34" s="269">
        <f t="shared" si="18"/>
        <v>62</v>
      </c>
      <c r="AJ34" s="269">
        <f t="shared" si="19"/>
        <v>80.76923077</v>
      </c>
      <c r="AK34" s="269">
        <f t="shared" si="20"/>
        <v>78.48101266</v>
      </c>
      <c r="AL34" s="235">
        <v>5.0</v>
      </c>
      <c r="AM34" s="235">
        <v>3.0</v>
      </c>
      <c r="AN34" s="235">
        <v>15.0</v>
      </c>
      <c r="AO34" s="272">
        <f t="shared" si="21"/>
        <v>71</v>
      </c>
      <c r="AP34" s="272">
        <f t="shared" si="22"/>
        <v>77</v>
      </c>
      <c r="AQ34" s="272">
        <f t="shared" si="23"/>
        <v>79.7752809</v>
      </c>
      <c r="AR34" s="272">
        <f t="shared" si="24"/>
        <v>80.20833333</v>
      </c>
      <c r="AS34" s="76"/>
      <c r="AT34" s="76"/>
      <c r="AU34" s="77"/>
      <c r="AV34" s="77"/>
      <c r="AW34" s="76"/>
      <c r="AX34" s="76"/>
      <c r="AY34" s="278"/>
      <c r="AZ34" s="278"/>
      <c r="BA34" s="241"/>
      <c r="BB34" s="241"/>
      <c r="BC34" s="278"/>
      <c r="BD34" s="278"/>
      <c r="BE34" s="241"/>
      <c r="BF34" s="241"/>
      <c r="BG34" s="278"/>
      <c r="BH34" s="278"/>
      <c r="BI34" s="57"/>
      <c r="BJ34" s="243"/>
      <c r="BK34" s="278"/>
      <c r="BL34" s="278"/>
      <c r="BM34" s="243"/>
      <c r="BN34" s="243"/>
      <c r="BO34" s="31"/>
      <c r="BP34" s="31"/>
      <c r="BQ34" s="243"/>
      <c r="BR34" s="243"/>
      <c r="BS34" s="32"/>
      <c r="BT34" s="32"/>
      <c r="BU34" s="243"/>
      <c r="BV34" s="243"/>
      <c r="BW34" s="32"/>
      <c r="BX34" s="32"/>
      <c r="BY34" s="243"/>
      <c r="BZ34" s="243"/>
      <c r="CA34" s="32"/>
      <c r="CB34" s="32"/>
      <c r="CC34" s="32"/>
      <c r="CD34" s="32"/>
      <c r="CE34" s="32"/>
      <c r="CF34" s="32"/>
      <c r="CG34" s="274"/>
      <c r="CH34" s="275"/>
    </row>
    <row r="35">
      <c r="A35" s="68">
        <v>30.0</v>
      </c>
      <c r="B35" s="69" t="s">
        <v>46</v>
      </c>
      <c r="C35" s="10">
        <v>7.0</v>
      </c>
      <c r="D35" s="10">
        <v>3.0</v>
      </c>
      <c r="E35" s="10">
        <v>5.0</v>
      </c>
      <c r="F35" s="218">
        <f t="shared" si="1"/>
        <v>10</v>
      </c>
      <c r="G35" s="218">
        <f t="shared" si="2"/>
        <v>5</v>
      </c>
      <c r="H35" s="218">
        <f t="shared" si="3"/>
        <v>83.33333333</v>
      </c>
      <c r="I35" s="218">
        <f t="shared" si="4"/>
        <v>50</v>
      </c>
      <c r="J35" s="98">
        <v>9.0</v>
      </c>
      <c r="K35" s="98">
        <v>4.0</v>
      </c>
      <c r="L35" s="10">
        <v>19.0</v>
      </c>
      <c r="M35" s="219">
        <f t="shared" si="5"/>
        <v>23</v>
      </c>
      <c r="N35" s="219">
        <f t="shared" si="6"/>
        <v>24</v>
      </c>
      <c r="O35" s="219">
        <f t="shared" si="7"/>
        <v>88.46153846</v>
      </c>
      <c r="P35" s="219">
        <f t="shared" si="8"/>
        <v>82.75862069</v>
      </c>
      <c r="Q35" s="72">
        <v>11.0</v>
      </c>
      <c r="R35" s="10">
        <v>2.0</v>
      </c>
      <c r="S35" s="72">
        <v>14.0</v>
      </c>
      <c r="T35" s="219">
        <f t="shared" si="9"/>
        <v>36</v>
      </c>
      <c r="U35" s="219">
        <f t="shared" si="10"/>
        <v>38</v>
      </c>
      <c r="V35" s="219">
        <f t="shared" si="11"/>
        <v>92.30769231</v>
      </c>
      <c r="W35" s="219">
        <f t="shared" si="12"/>
        <v>88.37209302</v>
      </c>
      <c r="X35" s="97">
        <v>11.0</v>
      </c>
      <c r="Y35" s="276">
        <v>8.0</v>
      </c>
      <c r="Z35" s="97">
        <v>18.0</v>
      </c>
      <c r="AA35" s="219">
        <f t="shared" si="13"/>
        <v>55</v>
      </c>
      <c r="AB35" s="219">
        <f t="shared" si="14"/>
        <v>56</v>
      </c>
      <c r="AC35" s="219">
        <f t="shared" si="15"/>
        <v>94.82758621</v>
      </c>
      <c r="AD35" s="219">
        <f t="shared" si="16"/>
        <v>90.32258065</v>
      </c>
      <c r="AE35" s="72">
        <v>14.0</v>
      </c>
      <c r="AF35" s="70">
        <v>5.0</v>
      </c>
      <c r="AG35" s="277">
        <v>14.0</v>
      </c>
      <c r="AH35" s="269">
        <f t="shared" si="17"/>
        <v>74</v>
      </c>
      <c r="AI35" s="269">
        <f t="shared" si="18"/>
        <v>70</v>
      </c>
      <c r="AJ35" s="269">
        <f t="shared" si="19"/>
        <v>94.87179487</v>
      </c>
      <c r="AK35" s="269">
        <f t="shared" si="20"/>
        <v>88.60759494</v>
      </c>
      <c r="AL35" s="235">
        <v>5.0</v>
      </c>
      <c r="AM35" s="235">
        <v>3.0</v>
      </c>
      <c r="AN35" s="235">
        <v>15.0</v>
      </c>
      <c r="AO35" s="272">
        <f t="shared" si="21"/>
        <v>82</v>
      </c>
      <c r="AP35" s="272">
        <f t="shared" si="22"/>
        <v>85</v>
      </c>
      <c r="AQ35" s="272">
        <f t="shared" si="23"/>
        <v>92.13483146</v>
      </c>
      <c r="AR35" s="272">
        <f t="shared" si="24"/>
        <v>88.54166667</v>
      </c>
      <c r="AS35" s="76"/>
      <c r="AT35" s="76"/>
      <c r="AU35" s="77"/>
      <c r="AV35" s="77"/>
      <c r="AW35" s="76"/>
      <c r="AX35" s="76"/>
      <c r="AY35" s="278"/>
      <c r="AZ35" s="278"/>
      <c r="BA35" s="241"/>
      <c r="BB35" s="241"/>
      <c r="BC35" s="278"/>
      <c r="BD35" s="278"/>
      <c r="BE35" s="241"/>
      <c r="BF35" s="241"/>
      <c r="BG35" s="278"/>
      <c r="BH35" s="278"/>
      <c r="BI35" s="57"/>
      <c r="BJ35" s="243"/>
      <c r="BK35" s="278"/>
      <c r="BL35" s="278"/>
      <c r="BM35" s="243"/>
      <c r="BN35" s="243"/>
      <c r="BO35" s="31"/>
      <c r="BP35" s="31"/>
      <c r="BQ35" s="243"/>
      <c r="BR35" s="243"/>
      <c r="BS35" s="32"/>
      <c r="BT35" s="32"/>
      <c r="BU35" s="243"/>
      <c r="BV35" s="243"/>
      <c r="BW35" s="32"/>
      <c r="BX35" s="32"/>
      <c r="BY35" s="243"/>
      <c r="BZ35" s="243"/>
      <c r="CA35" s="32"/>
      <c r="CB35" s="32"/>
      <c r="CC35" s="32"/>
      <c r="CD35" s="32"/>
      <c r="CE35" s="32"/>
      <c r="CF35" s="32"/>
      <c r="CG35" s="274"/>
      <c r="CH35" s="275"/>
    </row>
    <row r="36">
      <c r="A36" s="68">
        <v>31.0</v>
      </c>
      <c r="B36" s="69" t="s">
        <v>47</v>
      </c>
      <c r="C36" s="10">
        <v>5.0</v>
      </c>
      <c r="D36" s="10">
        <v>1.0</v>
      </c>
      <c r="E36" s="10">
        <v>5.0</v>
      </c>
      <c r="F36" s="218">
        <f t="shared" si="1"/>
        <v>6</v>
      </c>
      <c r="G36" s="218">
        <f t="shared" si="2"/>
        <v>5</v>
      </c>
      <c r="H36" s="218">
        <f t="shared" si="3"/>
        <v>50</v>
      </c>
      <c r="I36" s="218">
        <f t="shared" si="4"/>
        <v>50</v>
      </c>
      <c r="J36" s="98">
        <v>8.0</v>
      </c>
      <c r="K36" s="98">
        <v>4.0</v>
      </c>
      <c r="L36" s="10">
        <v>14.0</v>
      </c>
      <c r="M36" s="219">
        <f t="shared" si="5"/>
        <v>18</v>
      </c>
      <c r="N36" s="219">
        <f t="shared" si="6"/>
        <v>19</v>
      </c>
      <c r="O36" s="219">
        <f t="shared" si="7"/>
        <v>69.23076923</v>
      </c>
      <c r="P36" s="219">
        <f t="shared" si="8"/>
        <v>65.51724138</v>
      </c>
      <c r="Q36" s="72">
        <v>10.0</v>
      </c>
      <c r="R36" s="10">
        <v>2.0</v>
      </c>
      <c r="S36" s="72">
        <v>14.0</v>
      </c>
      <c r="T36" s="219">
        <f t="shared" si="9"/>
        <v>30</v>
      </c>
      <c r="U36" s="219">
        <f t="shared" si="10"/>
        <v>33</v>
      </c>
      <c r="V36" s="219">
        <f t="shared" si="11"/>
        <v>76.92307692</v>
      </c>
      <c r="W36" s="219">
        <f t="shared" si="12"/>
        <v>76.74418605</v>
      </c>
      <c r="X36" s="97">
        <v>10.0</v>
      </c>
      <c r="Y36" s="276">
        <v>8.0</v>
      </c>
      <c r="Z36" s="97">
        <v>19.0</v>
      </c>
      <c r="AA36" s="219">
        <f t="shared" si="13"/>
        <v>48</v>
      </c>
      <c r="AB36" s="219">
        <f t="shared" si="14"/>
        <v>52</v>
      </c>
      <c r="AC36" s="219">
        <f t="shared" si="15"/>
        <v>82.75862069</v>
      </c>
      <c r="AD36" s="219">
        <f t="shared" si="16"/>
        <v>83.87096774</v>
      </c>
      <c r="AE36" s="72">
        <v>12.0</v>
      </c>
      <c r="AF36" s="70">
        <v>6.0</v>
      </c>
      <c r="AG36" s="277">
        <v>17.0</v>
      </c>
      <c r="AH36" s="269">
        <f t="shared" si="17"/>
        <v>66</v>
      </c>
      <c r="AI36" s="269">
        <f t="shared" si="18"/>
        <v>69</v>
      </c>
      <c r="AJ36" s="269">
        <f t="shared" si="19"/>
        <v>84.61538462</v>
      </c>
      <c r="AK36" s="269">
        <f t="shared" si="20"/>
        <v>87.34177215</v>
      </c>
      <c r="AL36" s="235">
        <v>6.0</v>
      </c>
      <c r="AM36" s="235">
        <v>3.0</v>
      </c>
      <c r="AN36" s="235">
        <v>14.0</v>
      </c>
      <c r="AO36" s="272">
        <f t="shared" si="21"/>
        <v>75</v>
      </c>
      <c r="AP36" s="272">
        <f t="shared" si="22"/>
        <v>83</v>
      </c>
      <c r="AQ36" s="272">
        <f t="shared" si="23"/>
        <v>84.26966292</v>
      </c>
      <c r="AR36" s="272">
        <f t="shared" si="24"/>
        <v>86.45833333</v>
      </c>
      <c r="AS36" s="76"/>
      <c r="AT36" s="76"/>
      <c r="AU36" s="77"/>
      <c r="AV36" s="77"/>
      <c r="AW36" s="76"/>
      <c r="AX36" s="76"/>
      <c r="AY36" s="278"/>
      <c r="AZ36" s="278"/>
      <c r="BA36" s="241"/>
      <c r="BB36" s="241"/>
      <c r="BC36" s="278"/>
      <c r="BD36" s="278"/>
      <c r="BE36" s="241"/>
      <c r="BF36" s="241"/>
      <c r="BG36" s="278"/>
      <c r="BH36" s="278"/>
      <c r="BI36" s="57"/>
      <c r="BJ36" s="243"/>
      <c r="BK36" s="278"/>
      <c r="BL36" s="278"/>
      <c r="BM36" s="243"/>
      <c r="BN36" s="243"/>
      <c r="BO36" s="31"/>
      <c r="BP36" s="31"/>
      <c r="BQ36" s="243"/>
      <c r="BR36" s="243"/>
      <c r="BS36" s="32"/>
      <c r="BT36" s="32"/>
      <c r="BU36" s="243"/>
      <c r="BV36" s="243"/>
      <c r="BW36" s="32"/>
      <c r="BX36" s="32"/>
      <c r="BY36" s="243"/>
      <c r="BZ36" s="243"/>
      <c r="CA36" s="32"/>
      <c r="CB36" s="32"/>
      <c r="CC36" s="32"/>
      <c r="CD36" s="32"/>
      <c r="CE36" s="32"/>
      <c r="CF36" s="32"/>
      <c r="CG36" s="274"/>
      <c r="CH36" s="275"/>
    </row>
    <row r="37">
      <c r="A37" s="68">
        <v>32.0</v>
      </c>
      <c r="B37" s="69" t="s">
        <v>48</v>
      </c>
      <c r="C37" s="10">
        <v>7.0</v>
      </c>
      <c r="D37" s="10">
        <v>4.0</v>
      </c>
      <c r="E37" s="10">
        <v>10.0</v>
      </c>
      <c r="F37" s="218">
        <f t="shared" si="1"/>
        <v>11</v>
      </c>
      <c r="G37" s="218">
        <f t="shared" si="2"/>
        <v>10</v>
      </c>
      <c r="H37" s="218">
        <f t="shared" si="3"/>
        <v>91.66666667</v>
      </c>
      <c r="I37" s="218">
        <f t="shared" si="4"/>
        <v>100</v>
      </c>
      <c r="J37" s="98">
        <v>6.0</v>
      </c>
      <c r="K37" s="98">
        <v>4.0</v>
      </c>
      <c r="L37" s="10">
        <v>16.0</v>
      </c>
      <c r="M37" s="219">
        <f t="shared" si="5"/>
        <v>21</v>
      </c>
      <c r="N37" s="219">
        <f t="shared" si="6"/>
        <v>26</v>
      </c>
      <c r="O37" s="219">
        <f t="shared" si="7"/>
        <v>80.76923077</v>
      </c>
      <c r="P37" s="219">
        <f t="shared" si="8"/>
        <v>89.65517241</v>
      </c>
      <c r="Q37" s="72">
        <v>8.0</v>
      </c>
      <c r="R37" s="10">
        <v>2.0</v>
      </c>
      <c r="S37" s="72">
        <v>10.0</v>
      </c>
      <c r="T37" s="219">
        <f t="shared" si="9"/>
        <v>31</v>
      </c>
      <c r="U37" s="219">
        <f t="shared" si="10"/>
        <v>36</v>
      </c>
      <c r="V37" s="219">
        <f t="shared" si="11"/>
        <v>79.48717949</v>
      </c>
      <c r="W37" s="219">
        <f t="shared" si="12"/>
        <v>83.72093023</v>
      </c>
      <c r="X37" s="97">
        <v>6.0</v>
      </c>
      <c r="Y37" s="276">
        <v>7.0</v>
      </c>
      <c r="Z37" s="97">
        <v>13.0</v>
      </c>
      <c r="AA37" s="219">
        <f t="shared" si="13"/>
        <v>44</v>
      </c>
      <c r="AB37" s="219">
        <f t="shared" si="14"/>
        <v>49</v>
      </c>
      <c r="AC37" s="219">
        <f t="shared" si="15"/>
        <v>75.86206897</v>
      </c>
      <c r="AD37" s="219">
        <f t="shared" si="16"/>
        <v>79.03225806</v>
      </c>
      <c r="AE37" s="72">
        <v>14.0</v>
      </c>
      <c r="AF37" s="70">
        <v>6.0</v>
      </c>
      <c r="AG37" s="277">
        <v>12.0</v>
      </c>
      <c r="AH37" s="269">
        <f t="shared" si="17"/>
        <v>64</v>
      </c>
      <c r="AI37" s="269">
        <f t="shared" si="18"/>
        <v>61</v>
      </c>
      <c r="AJ37" s="269">
        <f t="shared" si="19"/>
        <v>82.05128205</v>
      </c>
      <c r="AK37" s="269">
        <f t="shared" si="20"/>
        <v>77.21518987</v>
      </c>
      <c r="AL37" s="235">
        <v>7.0</v>
      </c>
      <c r="AM37" s="235">
        <v>3.0</v>
      </c>
      <c r="AN37" s="235">
        <v>17.0</v>
      </c>
      <c r="AO37" s="272">
        <f t="shared" si="21"/>
        <v>74</v>
      </c>
      <c r="AP37" s="272">
        <f t="shared" si="22"/>
        <v>78</v>
      </c>
      <c r="AQ37" s="272">
        <f t="shared" si="23"/>
        <v>83.14606742</v>
      </c>
      <c r="AR37" s="272">
        <f t="shared" si="24"/>
        <v>81.25</v>
      </c>
      <c r="AS37" s="76"/>
      <c r="AT37" s="76"/>
      <c r="AU37" s="77"/>
      <c r="AV37" s="77"/>
      <c r="AW37" s="76"/>
      <c r="AX37" s="76"/>
      <c r="AY37" s="278"/>
      <c r="AZ37" s="278"/>
      <c r="BA37" s="241"/>
      <c r="BB37" s="241"/>
      <c r="BC37" s="278"/>
      <c r="BD37" s="278"/>
      <c r="BE37" s="241"/>
      <c r="BF37" s="241"/>
      <c r="BG37" s="278"/>
      <c r="BH37" s="278"/>
      <c r="BI37" s="57"/>
      <c r="BJ37" s="243"/>
      <c r="BK37" s="278"/>
      <c r="BL37" s="278"/>
      <c r="BM37" s="243"/>
      <c r="BN37" s="243"/>
      <c r="BO37" s="31"/>
      <c r="BP37" s="31"/>
      <c r="BQ37" s="243"/>
      <c r="BR37" s="243"/>
      <c r="BS37" s="32"/>
      <c r="BT37" s="32"/>
      <c r="BU37" s="243"/>
      <c r="BV37" s="243"/>
      <c r="BW37" s="32"/>
      <c r="BX37" s="32"/>
      <c r="BY37" s="243"/>
      <c r="BZ37" s="243"/>
      <c r="CA37" s="32"/>
      <c r="CB37" s="32"/>
      <c r="CC37" s="32"/>
      <c r="CD37" s="32"/>
      <c r="CE37" s="32"/>
      <c r="CF37" s="32"/>
      <c r="CG37" s="274"/>
      <c r="CH37" s="275"/>
    </row>
    <row r="38">
      <c r="A38" s="68">
        <v>33.0</v>
      </c>
      <c r="B38" s="69" t="s">
        <v>49</v>
      </c>
      <c r="C38" s="10">
        <v>6.0</v>
      </c>
      <c r="D38" s="10">
        <v>3.0</v>
      </c>
      <c r="E38" s="10">
        <v>5.0</v>
      </c>
      <c r="F38" s="218">
        <f t="shared" si="1"/>
        <v>9</v>
      </c>
      <c r="G38" s="218">
        <f t="shared" si="2"/>
        <v>5</v>
      </c>
      <c r="H38" s="218">
        <f t="shared" si="3"/>
        <v>75</v>
      </c>
      <c r="I38" s="218">
        <f t="shared" si="4"/>
        <v>50</v>
      </c>
      <c r="J38" s="98">
        <v>7.0</v>
      </c>
      <c r="K38" s="98">
        <v>4.0</v>
      </c>
      <c r="L38" s="10">
        <v>16.0</v>
      </c>
      <c r="M38" s="219">
        <f t="shared" si="5"/>
        <v>20</v>
      </c>
      <c r="N38" s="219">
        <f t="shared" si="6"/>
        <v>21</v>
      </c>
      <c r="O38" s="219">
        <f t="shared" si="7"/>
        <v>76.92307692</v>
      </c>
      <c r="P38" s="219">
        <f t="shared" si="8"/>
        <v>72.4137931</v>
      </c>
      <c r="Q38" s="72">
        <v>3.0</v>
      </c>
      <c r="R38" s="10">
        <v>0.0</v>
      </c>
      <c r="S38" s="72">
        <v>0.0</v>
      </c>
      <c r="T38" s="219">
        <f t="shared" si="9"/>
        <v>23</v>
      </c>
      <c r="U38" s="219">
        <f t="shared" si="10"/>
        <v>21</v>
      </c>
      <c r="V38" s="219">
        <f t="shared" si="11"/>
        <v>58.97435897</v>
      </c>
      <c r="W38" s="219">
        <f t="shared" si="12"/>
        <v>48.8372093</v>
      </c>
      <c r="X38" s="97">
        <v>11.0</v>
      </c>
      <c r="Y38" s="276">
        <v>8.0</v>
      </c>
      <c r="Z38" s="97">
        <v>19.0</v>
      </c>
      <c r="AA38" s="219">
        <f t="shared" si="13"/>
        <v>42</v>
      </c>
      <c r="AB38" s="219">
        <f t="shared" si="14"/>
        <v>40</v>
      </c>
      <c r="AC38" s="219">
        <f t="shared" si="15"/>
        <v>72.4137931</v>
      </c>
      <c r="AD38" s="219">
        <f t="shared" si="16"/>
        <v>64.51612903</v>
      </c>
      <c r="AE38" s="72">
        <v>11.0</v>
      </c>
      <c r="AF38" s="70">
        <v>6.0</v>
      </c>
      <c r="AG38" s="277">
        <v>15.0</v>
      </c>
      <c r="AH38" s="269">
        <f t="shared" si="17"/>
        <v>59</v>
      </c>
      <c r="AI38" s="269">
        <f t="shared" si="18"/>
        <v>55</v>
      </c>
      <c r="AJ38" s="269">
        <f t="shared" si="19"/>
        <v>75.64102564</v>
      </c>
      <c r="AK38" s="269">
        <f t="shared" si="20"/>
        <v>69.62025316</v>
      </c>
      <c r="AL38" s="235">
        <v>6.0</v>
      </c>
      <c r="AM38" s="235">
        <v>2.0</v>
      </c>
      <c r="AN38" s="235">
        <v>12.0</v>
      </c>
      <c r="AO38" s="272">
        <f t="shared" si="21"/>
        <v>67</v>
      </c>
      <c r="AP38" s="272">
        <f t="shared" si="22"/>
        <v>67</v>
      </c>
      <c r="AQ38" s="272">
        <f t="shared" si="23"/>
        <v>75.28089888</v>
      </c>
      <c r="AR38" s="272">
        <f t="shared" si="24"/>
        <v>69.79166667</v>
      </c>
      <c r="AS38" s="76"/>
      <c r="AT38" s="76"/>
      <c r="AU38" s="77"/>
      <c r="AV38" s="77"/>
      <c r="AW38" s="76"/>
      <c r="AX38" s="76"/>
      <c r="AY38" s="278"/>
      <c r="AZ38" s="278"/>
      <c r="BA38" s="241"/>
      <c r="BB38" s="241"/>
      <c r="BC38" s="278"/>
      <c r="BD38" s="278"/>
      <c r="BE38" s="241"/>
      <c r="BF38" s="241"/>
      <c r="BG38" s="278"/>
      <c r="BH38" s="278"/>
      <c r="BI38" s="57"/>
      <c r="BJ38" s="243"/>
      <c r="BK38" s="278"/>
      <c r="BL38" s="278"/>
      <c r="BM38" s="243"/>
      <c r="BN38" s="243"/>
      <c r="BO38" s="31"/>
      <c r="BP38" s="31"/>
      <c r="BQ38" s="243"/>
      <c r="BR38" s="243"/>
      <c r="BS38" s="32"/>
      <c r="BT38" s="32"/>
      <c r="BU38" s="243"/>
      <c r="BV38" s="243"/>
      <c r="BW38" s="32"/>
      <c r="BX38" s="32"/>
      <c r="BY38" s="243"/>
      <c r="BZ38" s="243"/>
      <c r="CA38" s="32"/>
      <c r="CB38" s="32"/>
      <c r="CC38" s="32"/>
      <c r="CD38" s="32"/>
      <c r="CE38" s="32"/>
      <c r="CF38" s="32"/>
      <c r="CG38" s="274"/>
      <c r="CH38" s="275"/>
    </row>
    <row r="39">
      <c r="A39" s="68">
        <v>34.0</v>
      </c>
      <c r="B39" s="69" t="s">
        <v>50</v>
      </c>
      <c r="C39" s="10">
        <v>8.0</v>
      </c>
      <c r="D39" s="10">
        <v>3.0</v>
      </c>
      <c r="E39" s="10">
        <v>10.0</v>
      </c>
      <c r="F39" s="218">
        <f t="shared" si="1"/>
        <v>11</v>
      </c>
      <c r="G39" s="218">
        <f t="shared" si="2"/>
        <v>10</v>
      </c>
      <c r="H39" s="218">
        <f t="shared" si="3"/>
        <v>91.66666667</v>
      </c>
      <c r="I39" s="218">
        <f t="shared" si="4"/>
        <v>100</v>
      </c>
      <c r="J39" s="98">
        <v>9.0</v>
      </c>
      <c r="K39" s="98">
        <v>4.0</v>
      </c>
      <c r="L39" s="10">
        <v>17.0</v>
      </c>
      <c r="M39" s="219">
        <f t="shared" si="5"/>
        <v>24</v>
      </c>
      <c r="N39" s="219">
        <f t="shared" si="6"/>
        <v>27</v>
      </c>
      <c r="O39" s="219">
        <f t="shared" si="7"/>
        <v>92.30769231</v>
      </c>
      <c r="P39" s="219">
        <f t="shared" si="8"/>
        <v>93.10344828</v>
      </c>
      <c r="Q39" s="72">
        <v>9.0</v>
      </c>
      <c r="R39" s="10">
        <v>2.0</v>
      </c>
      <c r="S39" s="72">
        <v>12.0</v>
      </c>
      <c r="T39" s="219">
        <f t="shared" si="9"/>
        <v>35</v>
      </c>
      <c r="U39" s="219">
        <f t="shared" si="10"/>
        <v>39</v>
      </c>
      <c r="V39" s="219">
        <f t="shared" si="11"/>
        <v>89.74358974</v>
      </c>
      <c r="W39" s="219">
        <f t="shared" si="12"/>
        <v>90.69767442</v>
      </c>
      <c r="X39" s="97">
        <v>10.0</v>
      </c>
      <c r="Y39" s="276">
        <v>8.0</v>
      </c>
      <c r="Z39" s="97">
        <v>17.0</v>
      </c>
      <c r="AA39" s="219">
        <f t="shared" si="13"/>
        <v>53</v>
      </c>
      <c r="AB39" s="219">
        <f t="shared" si="14"/>
        <v>56</v>
      </c>
      <c r="AC39" s="219">
        <f t="shared" si="15"/>
        <v>91.37931034</v>
      </c>
      <c r="AD39" s="219">
        <f t="shared" si="16"/>
        <v>90.32258065</v>
      </c>
      <c r="AE39" s="72">
        <v>12.0</v>
      </c>
      <c r="AF39" s="70">
        <v>6.0</v>
      </c>
      <c r="AG39" s="277">
        <v>17.0</v>
      </c>
      <c r="AH39" s="269">
        <f t="shared" si="17"/>
        <v>71</v>
      </c>
      <c r="AI39" s="269">
        <f t="shared" si="18"/>
        <v>73</v>
      </c>
      <c r="AJ39" s="269">
        <f t="shared" si="19"/>
        <v>91.02564103</v>
      </c>
      <c r="AK39" s="269">
        <f t="shared" si="20"/>
        <v>92.40506329</v>
      </c>
      <c r="AL39" s="235">
        <v>7.0</v>
      </c>
      <c r="AM39" s="235">
        <v>3.0</v>
      </c>
      <c r="AN39" s="235">
        <v>14.0</v>
      </c>
      <c r="AO39" s="272">
        <f t="shared" si="21"/>
        <v>81</v>
      </c>
      <c r="AP39" s="272">
        <f t="shared" si="22"/>
        <v>87</v>
      </c>
      <c r="AQ39" s="272">
        <f t="shared" si="23"/>
        <v>91.01123596</v>
      </c>
      <c r="AR39" s="272">
        <f t="shared" si="24"/>
        <v>90.625</v>
      </c>
      <c r="AS39" s="76"/>
      <c r="AT39" s="76"/>
      <c r="AU39" s="77"/>
      <c r="AV39" s="77"/>
      <c r="AW39" s="76"/>
      <c r="AX39" s="76"/>
      <c r="AY39" s="278"/>
      <c r="AZ39" s="278"/>
      <c r="BA39" s="241"/>
      <c r="BB39" s="241"/>
      <c r="BC39" s="278"/>
      <c r="BD39" s="278"/>
      <c r="BE39" s="241"/>
      <c r="BF39" s="241"/>
      <c r="BG39" s="278"/>
      <c r="BH39" s="278"/>
      <c r="BI39" s="57"/>
      <c r="BJ39" s="243"/>
      <c r="BK39" s="278"/>
      <c r="BL39" s="278"/>
      <c r="BM39" s="243"/>
      <c r="BN39" s="243"/>
      <c r="BO39" s="31"/>
      <c r="BP39" s="31"/>
      <c r="BQ39" s="243"/>
      <c r="BR39" s="243"/>
      <c r="BS39" s="32"/>
      <c r="BT39" s="32"/>
      <c r="BU39" s="243"/>
      <c r="BV39" s="243"/>
      <c r="BW39" s="32"/>
      <c r="BX39" s="32"/>
      <c r="BY39" s="243"/>
      <c r="BZ39" s="243"/>
      <c r="CA39" s="32"/>
      <c r="CB39" s="32"/>
      <c r="CC39" s="32"/>
      <c r="CD39" s="32"/>
      <c r="CE39" s="32"/>
      <c r="CF39" s="32"/>
      <c r="CG39" s="274"/>
      <c r="CH39" s="275"/>
    </row>
    <row r="40">
      <c r="A40" s="68">
        <v>35.0</v>
      </c>
      <c r="B40" s="69" t="s">
        <v>51</v>
      </c>
      <c r="C40" s="10">
        <v>2.0</v>
      </c>
      <c r="D40" s="10">
        <v>4.0</v>
      </c>
      <c r="E40" s="10">
        <v>10.0</v>
      </c>
      <c r="F40" s="218">
        <f t="shared" si="1"/>
        <v>6</v>
      </c>
      <c r="G40" s="218">
        <f t="shared" si="2"/>
        <v>10</v>
      </c>
      <c r="H40" s="218">
        <f t="shared" si="3"/>
        <v>50</v>
      </c>
      <c r="I40" s="218">
        <f t="shared" si="4"/>
        <v>100</v>
      </c>
      <c r="J40" s="98">
        <v>10.0</v>
      </c>
      <c r="K40" s="98">
        <v>4.0</v>
      </c>
      <c r="L40" s="10">
        <v>19.0</v>
      </c>
      <c r="M40" s="219">
        <f t="shared" si="5"/>
        <v>20</v>
      </c>
      <c r="N40" s="219">
        <f t="shared" si="6"/>
        <v>29</v>
      </c>
      <c r="O40" s="219">
        <f t="shared" si="7"/>
        <v>76.92307692</v>
      </c>
      <c r="P40" s="219">
        <f t="shared" si="8"/>
        <v>100</v>
      </c>
      <c r="Q40" s="72">
        <v>10.0</v>
      </c>
      <c r="R40" s="10">
        <v>2.0</v>
      </c>
      <c r="S40" s="72">
        <v>12.0</v>
      </c>
      <c r="T40" s="219">
        <f t="shared" si="9"/>
        <v>32</v>
      </c>
      <c r="U40" s="219">
        <f t="shared" si="10"/>
        <v>41</v>
      </c>
      <c r="V40" s="219">
        <f t="shared" si="11"/>
        <v>82.05128205</v>
      </c>
      <c r="W40" s="219">
        <f t="shared" si="12"/>
        <v>95.34883721</v>
      </c>
      <c r="X40" s="97">
        <v>5.0</v>
      </c>
      <c r="Y40" s="276">
        <v>2.0</v>
      </c>
      <c r="Z40" s="97">
        <v>3.0</v>
      </c>
      <c r="AA40" s="219">
        <f t="shared" si="13"/>
        <v>39</v>
      </c>
      <c r="AB40" s="219">
        <f t="shared" si="14"/>
        <v>44</v>
      </c>
      <c r="AC40" s="219">
        <f t="shared" si="15"/>
        <v>67.24137931</v>
      </c>
      <c r="AD40" s="219">
        <f t="shared" si="16"/>
        <v>70.96774194</v>
      </c>
      <c r="AE40" s="72">
        <v>0.0</v>
      </c>
      <c r="AF40" s="70">
        <v>0.0</v>
      </c>
      <c r="AG40" s="277">
        <v>0.0</v>
      </c>
      <c r="AH40" s="269">
        <f t="shared" si="17"/>
        <v>39</v>
      </c>
      <c r="AI40" s="269">
        <f t="shared" si="18"/>
        <v>44</v>
      </c>
      <c r="AJ40" s="269">
        <f t="shared" si="19"/>
        <v>50</v>
      </c>
      <c r="AK40" s="269">
        <f t="shared" si="20"/>
        <v>55.69620253</v>
      </c>
      <c r="AL40" s="235">
        <v>1.0</v>
      </c>
      <c r="AM40" s="235">
        <v>1.0</v>
      </c>
      <c r="AN40" s="235">
        <v>5.0</v>
      </c>
      <c r="AO40" s="272">
        <f t="shared" si="21"/>
        <v>41</v>
      </c>
      <c r="AP40" s="272">
        <f t="shared" si="22"/>
        <v>49</v>
      </c>
      <c r="AQ40" s="272">
        <f t="shared" si="23"/>
        <v>46.06741573</v>
      </c>
      <c r="AR40" s="272">
        <f t="shared" si="24"/>
        <v>51.04166667</v>
      </c>
      <c r="AS40" s="76"/>
      <c r="AT40" s="76"/>
      <c r="AU40" s="77"/>
      <c r="AV40" s="77"/>
      <c r="AW40" s="76"/>
      <c r="AX40" s="76"/>
      <c r="AY40" s="278"/>
      <c r="AZ40" s="278"/>
      <c r="BA40" s="241"/>
      <c r="BB40" s="241"/>
      <c r="BC40" s="278"/>
      <c r="BD40" s="278"/>
      <c r="BE40" s="241"/>
      <c r="BF40" s="241"/>
      <c r="BG40" s="278"/>
      <c r="BH40" s="278"/>
      <c r="BI40" s="57"/>
      <c r="BJ40" s="243"/>
      <c r="BK40" s="278"/>
      <c r="BL40" s="278"/>
      <c r="BM40" s="243"/>
      <c r="BN40" s="243"/>
      <c r="BO40" s="31"/>
      <c r="BP40" s="31"/>
      <c r="BQ40" s="243"/>
      <c r="BR40" s="243"/>
      <c r="BS40" s="32"/>
      <c r="BT40" s="32"/>
      <c r="BU40" s="243"/>
      <c r="BV40" s="243"/>
      <c r="BW40" s="32"/>
      <c r="BX40" s="32"/>
      <c r="BY40" s="243"/>
      <c r="BZ40" s="243"/>
      <c r="CA40" s="32"/>
      <c r="CB40" s="32"/>
      <c r="CC40" s="32"/>
      <c r="CD40" s="32"/>
      <c r="CE40" s="32"/>
      <c r="CF40" s="32"/>
      <c r="CG40" s="274"/>
      <c r="CH40" s="275"/>
    </row>
    <row r="41">
      <c r="A41" s="280">
        <v>36.0</v>
      </c>
      <c r="B41" s="280" t="s">
        <v>52</v>
      </c>
      <c r="C41" s="280">
        <v>7.0</v>
      </c>
      <c r="D41" s="280">
        <v>4.0</v>
      </c>
      <c r="E41" s="280">
        <v>8.0</v>
      </c>
      <c r="F41" s="218">
        <f t="shared" si="1"/>
        <v>11</v>
      </c>
      <c r="G41" s="218">
        <f t="shared" si="2"/>
        <v>8</v>
      </c>
      <c r="H41" s="218">
        <f t="shared" si="3"/>
        <v>91.66666667</v>
      </c>
      <c r="I41" s="218">
        <f t="shared" si="4"/>
        <v>80</v>
      </c>
      <c r="J41" s="195">
        <v>8.0</v>
      </c>
      <c r="K41" s="195">
        <v>3.0</v>
      </c>
      <c r="L41" s="195">
        <v>11.0</v>
      </c>
      <c r="M41" s="219">
        <f t="shared" si="5"/>
        <v>22</v>
      </c>
      <c r="N41" s="219">
        <f t="shared" si="6"/>
        <v>19</v>
      </c>
      <c r="O41" s="219">
        <f t="shared" si="7"/>
        <v>84.61538462</v>
      </c>
      <c r="P41" s="219">
        <f t="shared" si="8"/>
        <v>65.51724138</v>
      </c>
      <c r="Q41" s="280">
        <v>10.0</v>
      </c>
      <c r="R41" s="280">
        <v>2.0</v>
      </c>
      <c r="S41" s="280">
        <v>12.0</v>
      </c>
      <c r="T41" s="219">
        <f t="shared" si="9"/>
        <v>34</v>
      </c>
      <c r="U41" s="219">
        <f t="shared" si="10"/>
        <v>31</v>
      </c>
      <c r="V41" s="219">
        <f t="shared" si="11"/>
        <v>87.17948718</v>
      </c>
      <c r="W41" s="219">
        <f t="shared" si="12"/>
        <v>72.09302326</v>
      </c>
      <c r="X41" s="281">
        <v>11.0</v>
      </c>
      <c r="Y41" s="281">
        <v>6.0</v>
      </c>
      <c r="Z41" s="281">
        <v>16.0</v>
      </c>
      <c r="AA41" s="219">
        <f t="shared" si="13"/>
        <v>51</v>
      </c>
      <c r="AB41" s="219">
        <f t="shared" si="14"/>
        <v>47</v>
      </c>
      <c r="AC41" s="219">
        <f t="shared" si="15"/>
        <v>87.93103448</v>
      </c>
      <c r="AD41" s="219">
        <f t="shared" si="16"/>
        <v>75.80645161</v>
      </c>
      <c r="AE41" s="195">
        <v>9.0</v>
      </c>
      <c r="AF41" s="195">
        <v>4.0</v>
      </c>
      <c r="AG41" s="195">
        <v>10.0</v>
      </c>
      <c r="AH41" s="269">
        <f t="shared" si="17"/>
        <v>64</v>
      </c>
      <c r="AI41" s="269">
        <f t="shared" si="18"/>
        <v>57</v>
      </c>
      <c r="AJ41" s="269">
        <f t="shared" si="19"/>
        <v>82.05128205</v>
      </c>
      <c r="AK41" s="269">
        <f t="shared" si="20"/>
        <v>72.15189873</v>
      </c>
      <c r="AL41" s="195">
        <v>1.0</v>
      </c>
      <c r="AM41" s="195">
        <v>1.0</v>
      </c>
      <c r="AN41" s="195">
        <v>3.0</v>
      </c>
      <c r="AO41" s="272">
        <f t="shared" si="21"/>
        <v>66</v>
      </c>
      <c r="AP41" s="272">
        <f t="shared" si="22"/>
        <v>60</v>
      </c>
      <c r="AQ41" s="272">
        <f t="shared" si="23"/>
        <v>74.15730337</v>
      </c>
      <c r="AR41" s="272">
        <f t="shared" si="24"/>
        <v>62.5</v>
      </c>
    </row>
  </sheetData>
  <mergeCells count="6">
    <mergeCell ref="C3:I3"/>
    <mergeCell ref="J3:P3"/>
    <mergeCell ref="Q3:W3"/>
    <mergeCell ref="X3:AD3"/>
    <mergeCell ref="AE3:AK3"/>
    <mergeCell ref="AL3:AR3"/>
  </mergeCells>
  <hyperlinks>
    <hyperlink r:id="rId1" ref="A3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8.13"/>
    <col customWidth="1" min="2" max="2" width="25.63"/>
  </cols>
  <sheetData>
    <row r="1">
      <c r="A1" s="1" t="s">
        <v>0</v>
      </c>
      <c r="B1" s="2"/>
      <c r="C1" s="2"/>
      <c r="D1" s="2"/>
      <c r="E1" s="2"/>
      <c r="F1" s="2"/>
      <c r="G1" s="3"/>
      <c r="H1" s="28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>
      <c r="A2" s="8" t="s">
        <v>1</v>
      </c>
      <c r="B2" s="9"/>
      <c r="C2" s="9"/>
      <c r="D2" s="9"/>
      <c r="E2" s="9"/>
      <c r="F2" s="9"/>
      <c r="G2" s="10"/>
      <c r="H2" s="2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>
      <c r="A3" s="16" t="s">
        <v>2</v>
      </c>
      <c r="B3" s="17" t="s">
        <v>3</v>
      </c>
      <c r="C3" s="18">
        <v>45505.0</v>
      </c>
      <c r="G3" s="20">
        <v>45536.0</v>
      </c>
      <c r="L3" s="283"/>
      <c r="M3" s="284" t="s">
        <v>72</v>
      </c>
      <c r="N3" s="283"/>
      <c r="O3" s="283"/>
      <c r="P3" s="283"/>
      <c r="Q3" s="17"/>
      <c r="R3" s="25"/>
      <c r="S3" s="285" t="s">
        <v>73</v>
      </c>
      <c r="T3" s="12"/>
      <c r="U3" s="12"/>
      <c r="V3" s="12"/>
      <c r="W3" s="12"/>
      <c r="X3" s="13"/>
      <c r="Y3" s="284" t="s">
        <v>74</v>
      </c>
      <c r="Z3" s="12"/>
      <c r="AA3" s="12"/>
      <c r="AB3" s="12"/>
      <c r="AC3" s="12"/>
      <c r="AD3" s="12"/>
      <c r="AE3" s="286" t="s">
        <v>75</v>
      </c>
      <c r="AF3" s="286"/>
      <c r="AG3" s="286"/>
      <c r="AH3" s="286"/>
      <c r="AI3" s="286"/>
      <c r="AJ3" s="286"/>
      <c r="AK3" s="74"/>
      <c r="AL3" s="25"/>
      <c r="AM3" s="25"/>
      <c r="AN3" s="26"/>
      <c r="AO3" s="13"/>
      <c r="AP3" s="25"/>
      <c r="AQ3" s="25"/>
      <c r="AR3" s="26"/>
      <c r="AS3" s="13"/>
      <c r="AT3" s="25"/>
      <c r="AU3" s="25"/>
      <c r="AV3" s="26"/>
      <c r="AW3" s="13"/>
      <c r="AX3" s="25"/>
      <c r="AY3" s="25"/>
      <c r="AZ3" s="26"/>
      <c r="BA3" s="13"/>
      <c r="BB3" s="25"/>
      <c r="BC3" s="25"/>
      <c r="BD3" s="26"/>
      <c r="BE3" s="13"/>
      <c r="BF3" s="25"/>
      <c r="BG3" s="25"/>
      <c r="BH3" s="209"/>
      <c r="BI3" s="23"/>
      <c r="BJ3" s="31"/>
      <c r="BK3" s="31"/>
      <c r="BL3" s="209"/>
      <c r="BM3" s="22"/>
      <c r="BN3" s="22"/>
      <c r="BO3" s="23"/>
      <c r="BP3" s="209"/>
      <c r="BQ3" s="22"/>
      <c r="BR3" s="22"/>
      <c r="BS3" s="23"/>
      <c r="BT3" s="209"/>
      <c r="BU3" s="22"/>
      <c r="BV3" s="22"/>
      <c r="BW3" s="23"/>
      <c r="BX3" s="209"/>
      <c r="BY3" s="22"/>
      <c r="BZ3" s="22"/>
      <c r="CA3" s="23"/>
      <c r="CB3" s="209"/>
      <c r="CC3" s="22"/>
      <c r="CD3" s="22"/>
      <c r="CE3" s="23"/>
      <c r="CF3" s="96"/>
      <c r="CH3" s="121"/>
      <c r="CI3" s="121"/>
    </row>
    <row r="4">
      <c r="A4" s="37"/>
      <c r="B4" s="25"/>
      <c r="C4" s="38" t="s">
        <v>5</v>
      </c>
      <c r="D4" s="38" t="s">
        <v>6</v>
      </c>
      <c r="E4" s="41" t="s">
        <v>8</v>
      </c>
      <c r="F4" s="287" t="s">
        <v>55</v>
      </c>
      <c r="G4" s="38" t="s">
        <v>5</v>
      </c>
      <c r="H4" s="288" t="s">
        <v>6</v>
      </c>
      <c r="I4" s="41" t="s">
        <v>14</v>
      </c>
      <c r="J4" s="41" t="s">
        <v>15</v>
      </c>
      <c r="K4" s="289" t="s">
        <v>54</v>
      </c>
      <c r="L4" s="287" t="s">
        <v>55</v>
      </c>
      <c r="M4" s="38" t="s">
        <v>5</v>
      </c>
      <c r="N4" s="288" t="s">
        <v>6</v>
      </c>
      <c r="O4" s="41" t="s">
        <v>14</v>
      </c>
      <c r="P4" s="41" t="s">
        <v>15</v>
      </c>
      <c r="Q4" s="289" t="s">
        <v>54</v>
      </c>
      <c r="R4" s="290" t="s">
        <v>55</v>
      </c>
      <c r="S4" s="61" t="s">
        <v>5</v>
      </c>
      <c r="T4" s="61" t="s">
        <v>6</v>
      </c>
      <c r="U4" s="41" t="s">
        <v>14</v>
      </c>
      <c r="V4" s="41" t="s">
        <v>15</v>
      </c>
      <c r="W4" s="291" t="s">
        <v>54</v>
      </c>
      <c r="X4" s="61" t="s">
        <v>55</v>
      </c>
      <c r="Y4" s="61" t="s">
        <v>5</v>
      </c>
      <c r="Z4" s="61" t="s">
        <v>6</v>
      </c>
      <c r="AA4" s="41" t="s">
        <v>14</v>
      </c>
      <c r="AB4" s="41" t="s">
        <v>15</v>
      </c>
      <c r="AC4" s="291" t="s">
        <v>54</v>
      </c>
      <c r="AD4" s="61" t="s">
        <v>55</v>
      </c>
      <c r="AE4" s="61" t="s">
        <v>5</v>
      </c>
      <c r="AF4" s="61" t="s">
        <v>6</v>
      </c>
      <c r="AG4" s="41" t="s">
        <v>14</v>
      </c>
      <c r="AH4" s="41" t="s">
        <v>15</v>
      </c>
      <c r="AI4" s="291" t="s">
        <v>54</v>
      </c>
      <c r="AJ4" s="61" t="s">
        <v>55</v>
      </c>
      <c r="AK4" s="48"/>
      <c r="AL4" s="292"/>
      <c r="AM4" s="44"/>
      <c r="AN4" s="47"/>
      <c r="AO4" s="48"/>
      <c r="AP4" s="292"/>
      <c r="AQ4" s="44"/>
      <c r="AR4" s="47"/>
      <c r="AS4" s="48"/>
      <c r="AT4" s="44"/>
      <c r="AU4" s="44"/>
      <c r="AV4" s="47"/>
      <c r="AW4" s="48"/>
      <c r="AX4" s="44"/>
      <c r="AY4" s="44"/>
      <c r="AZ4" s="47"/>
      <c r="BA4" s="48"/>
      <c r="BB4" s="44"/>
      <c r="BC4" s="44"/>
      <c r="BD4" s="47"/>
      <c r="BE4" s="48"/>
      <c r="BF4" s="44"/>
      <c r="BG4" s="44"/>
      <c r="BH4" s="262"/>
      <c r="BI4" s="214"/>
      <c r="BJ4" s="136"/>
      <c r="BK4" s="136"/>
      <c r="BL4" s="207"/>
      <c r="BM4" s="214"/>
      <c r="BN4" s="215"/>
      <c r="BO4" s="215"/>
      <c r="BP4" s="207"/>
      <c r="BQ4" s="214"/>
      <c r="BR4" s="215"/>
      <c r="BS4" s="215"/>
      <c r="BT4" s="207"/>
      <c r="BU4" s="214"/>
      <c r="BV4" s="215"/>
      <c r="BW4" s="215"/>
      <c r="BX4" s="207"/>
      <c r="BY4" s="214"/>
      <c r="BZ4" s="215"/>
      <c r="CA4" s="215"/>
      <c r="CB4" s="207"/>
      <c r="CC4" s="214"/>
      <c r="CD4" s="136"/>
      <c r="CE4" s="215"/>
      <c r="CF4" s="134"/>
      <c r="CG4" s="135"/>
      <c r="CH4" s="136"/>
      <c r="CI4" s="136"/>
    </row>
    <row r="5">
      <c r="A5" s="37"/>
      <c r="B5" s="219" t="s">
        <v>16</v>
      </c>
      <c r="C5" s="43">
        <v>8.0</v>
      </c>
      <c r="D5" s="43">
        <v>2.0</v>
      </c>
      <c r="E5" s="219">
        <f t="shared" ref="E5:E41" si="4">C5+D5</f>
        <v>10</v>
      </c>
      <c r="F5" s="219">
        <f t="shared" ref="F5:F41" si="5">E5/10%</f>
        <v>100</v>
      </c>
      <c r="G5" s="293">
        <v>13.0</v>
      </c>
      <c r="H5" s="293">
        <v>8.0</v>
      </c>
      <c r="I5" s="219">
        <f t="shared" ref="I5:J5" si="1">SUM(C5,G5)</f>
        <v>21</v>
      </c>
      <c r="J5" s="219">
        <f t="shared" si="1"/>
        <v>10</v>
      </c>
      <c r="K5" s="219">
        <f t="shared" ref="K5:K41" si="7">SUM(E5,G5,H5)</f>
        <v>31</v>
      </c>
      <c r="L5" s="219">
        <f t="shared" ref="L5:L41" si="8">K5/31%</f>
        <v>100</v>
      </c>
      <c r="M5" s="218">
        <v>8.0</v>
      </c>
      <c r="N5" s="218">
        <v>14.0</v>
      </c>
      <c r="O5" s="219">
        <f t="shared" ref="O5:O41" si="9">SUM(I5,M5)</f>
        <v>29</v>
      </c>
      <c r="P5" s="219">
        <f t="shared" ref="P5:P41" si="10">SUM(N5,J5)</f>
        <v>24</v>
      </c>
      <c r="Q5" s="219">
        <f t="shared" ref="Q5:Q41" si="11">SUM(N5,M5,K5)</f>
        <v>53</v>
      </c>
      <c r="R5" s="219">
        <f t="shared" ref="R5:R41" si="12">Q5/53%</f>
        <v>100</v>
      </c>
      <c r="S5" s="218">
        <v>12.0</v>
      </c>
      <c r="T5" s="218">
        <v>14.0</v>
      </c>
      <c r="U5" s="219">
        <f t="shared" ref="U5:V5" si="2">SUM(S5,O5)</f>
        <v>41</v>
      </c>
      <c r="V5" s="219">
        <f t="shared" si="2"/>
        <v>38</v>
      </c>
      <c r="W5" s="219">
        <f t="shared" ref="W5:W41" si="14">SUM(T5, Q5, S5)</f>
        <v>79</v>
      </c>
      <c r="X5" s="219">
        <f t="shared" ref="X5:X41" si="15">W5/79%</f>
        <v>100</v>
      </c>
      <c r="Y5" s="98">
        <v>9.0</v>
      </c>
      <c r="Z5" s="98">
        <v>12.0</v>
      </c>
      <c r="AA5" s="219">
        <f t="shared" ref="AA5:AB5" si="3">SUM(U5,Y5)</f>
        <v>50</v>
      </c>
      <c r="AB5" s="219">
        <f t="shared" si="3"/>
        <v>50</v>
      </c>
      <c r="AC5" s="219">
        <f t="shared" ref="AC5:AC41" si="17">SUM(Z5, Y5, W5)</f>
        <v>100</v>
      </c>
      <c r="AD5" s="294">
        <f t="shared" ref="AD5:AD41" si="18">AC5</f>
        <v>100</v>
      </c>
      <c r="AE5" s="295">
        <v>10.0</v>
      </c>
      <c r="AF5" s="295">
        <v>8.0</v>
      </c>
      <c r="AG5" s="294"/>
      <c r="AH5" s="294"/>
      <c r="AI5" s="294">
        <f t="shared" ref="AI5:AI40" si="19">SUM(AC5,AE5,AF5)</f>
        <v>118</v>
      </c>
      <c r="AJ5" s="272">
        <f t="shared" ref="AJ5:AJ40" si="20">AI5/118*100</f>
        <v>100</v>
      </c>
      <c r="AK5" s="272"/>
      <c r="AL5" s="240"/>
      <c r="AM5" s="240"/>
      <c r="AN5" s="272"/>
      <c r="AO5" s="272"/>
      <c r="AP5" s="240"/>
      <c r="AQ5" s="240"/>
      <c r="AR5" s="61"/>
      <c r="AS5" s="61"/>
      <c r="AT5" s="61"/>
      <c r="AU5" s="61"/>
      <c r="AV5" s="61"/>
      <c r="AW5" s="61"/>
      <c r="AX5" s="61"/>
      <c r="AY5" s="61"/>
      <c r="AZ5" s="272"/>
      <c r="BA5" s="272"/>
      <c r="BB5" s="272"/>
      <c r="BC5" s="272"/>
      <c r="BD5" s="273"/>
      <c r="BE5" s="273"/>
      <c r="BF5" s="25"/>
      <c r="BG5" s="25"/>
      <c r="BH5" s="32"/>
      <c r="BI5" s="32"/>
      <c r="BJ5" s="25"/>
      <c r="BK5" s="25"/>
      <c r="BL5" s="32"/>
      <c r="BM5" s="32"/>
      <c r="BN5" s="31"/>
      <c r="BO5" s="31"/>
      <c r="BP5" s="32"/>
      <c r="BQ5" s="274"/>
      <c r="BR5" s="274"/>
      <c r="BS5" s="274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274"/>
      <c r="CG5" s="274"/>
      <c r="CH5" s="274"/>
      <c r="CI5" s="274"/>
    </row>
    <row r="6">
      <c r="A6" s="296">
        <v>1.0</v>
      </c>
      <c r="B6" s="69" t="s">
        <v>17</v>
      </c>
      <c r="C6" s="10">
        <v>8.0</v>
      </c>
      <c r="D6" s="10">
        <v>2.0</v>
      </c>
      <c r="E6" s="219">
        <f t="shared" si="4"/>
        <v>10</v>
      </c>
      <c r="F6" s="219">
        <f t="shared" si="5"/>
        <v>100</v>
      </c>
      <c r="G6" s="10">
        <v>11.0</v>
      </c>
      <c r="H6" s="297">
        <v>8.0</v>
      </c>
      <c r="I6" s="219">
        <f t="shared" ref="I6:J6" si="6">SUM(C6,G6)</f>
        <v>19</v>
      </c>
      <c r="J6" s="219">
        <f t="shared" si="6"/>
        <v>10</v>
      </c>
      <c r="K6" s="219">
        <f t="shared" si="7"/>
        <v>29</v>
      </c>
      <c r="L6" s="219">
        <f t="shared" si="8"/>
        <v>93.5483871</v>
      </c>
      <c r="M6" s="70">
        <v>8.0</v>
      </c>
      <c r="N6" s="10">
        <v>12.0</v>
      </c>
      <c r="O6" s="219">
        <f t="shared" si="9"/>
        <v>27</v>
      </c>
      <c r="P6" s="219">
        <f t="shared" si="10"/>
        <v>22</v>
      </c>
      <c r="Q6" s="219">
        <f t="shared" si="11"/>
        <v>49</v>
      </c>
      <c r="R6" s="219">
        <f t="shared" si="12"/>
        <v>92.45283019</v>
      </c>
      <c r="S6" s="98">
        <v>12.0</v>
      </c>
      <c r="T6" s="235">
        <v>13.0</v>
      </c>
      <c r="U6" s="219">
        <f t="shared" ref="U6:V6" si="13">SUM(S6,O6)</f>
        <v>39</v>
      </c>
      <c r="V6" s="219">
        <f t="shared" si="13"/>
        <v>35</v>
      </c>
      <c r="W6" s="219">
        <f t="shared" si="14"/>
        <v>74</v>
      </c>
      <c r="X6" s="219">
        <f t="shared" si="15"/>
        <v>93.67088608</v>
      </c>
      <c r="Y6" s="98">
        <v>9.0</v>
      </c>
      <c r="Z6" s="98">
        <v>12.0</v>
      </c>
      <c r="AA6" s="219">
        <f t="shared" ref="AA6:AB6" si="16">SUM(U6,Y6)</f>
        <v>48</v>
      </c>
      <c r="AB6" s="219">
        <f t="shared" si="16"/>
        <v>47</v>
      </c>
      <c r="AC6" s="219">
        <f t="shared" si="17"/>
        <v>95</v>
      </c>
      <c r="AD6" s="294">
        <f t="shared" si="18"/>
        <v>95</v>
      </c>
      <c r="AE6" s="72">
        <v>8.0</v>
      </c>
      <c r="AF6" s="70">
        <v>7.0</v>
      </c>
      <c r="AG6" s="294"/>
      <c r="AH6" s="298"/>
      <c r="AI6" s="294">
        <f t="shared" si="19"/>
        <v>110</v>
      </c>
      <c r="AJ6" s="272">
        <f t="shared" si="20"/>
        <v>93.22033898</v>
      </c>
      <c r="AK6" s="272"/>
      <c r="AL6" s="240"/>
      <c r="AM6" s="240"/>
      <c r="AN6" s="272"/>
      <c r="AO6" s="272"/>
      <c r="AP6" s="240"/>
      <c r="AQ6" s="240"/>
      <c r="AR6" s="76"/>
      <c r="AS6" s="76"/>
      <c r="AT6" s="77"/>
      <c r="AU6" s="77"/>
      <c r="AV6" s="76"/>
      <c r="AW6" s="76"/>
      <c r="AX6" s="61"/>
      <c r="AY6" s="61"/>
      <c r="AZ6" s="299"/>
      <c r="BA6" s="299"/>
      <c r="BB6" s="299"/>
      <c r="BC6" s="272"/>
      <c r="BD6" s="241"/>
      <c r="BE6" s="241"/>
      <c r="BF6" s="25"/>
      <c r="BG6" s="25"/>
      <c r="BH6" s="32"/>
      <c r="BI6" s="32"/>
      <c r="BJ6" s="25"/>
      <c r="BK6" s="25"/>
      <c r="BL6" s="32"/>
      <c r="BM6" s="32"/>
      <c r="BN6" s="31"/>
      <c r="BO6" s="31"/>
      <c r="BP6" s="32"/>
      <c r="BQ6" s="274"/>
      <c r="BR6" s="274"/>
      <c r="BS6" s="274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274"/>
      <c r="CG6" s="274"/>
      <c r="CH6" s="274"/>
      <c r="CI6" s="274"/>
    </row>
    <row r="7">
      <c r="A7" s="296">
        <v>2.0</v>
      </c>
      <c r="B7" s="69" t="s">
        <v>18</v>
      </c>
      <c r="C7" s="10">
        <v>5.0</v>
      </c>
      <c r="D7" s="10">
        <v>1.0</v>
      </c>
      <c r="E7" s="219">
        <f t="shared" si="4"/>
        <v>6</v>
      </c>
      <c r="F7" s="219">
        <f t="shared" si="5"/>
        <v>60</v>
      </c>
      <c r="G7" s="10">
        <v>11.0</v>
      </c>
      <c r="H7" s="98">
        <v>7.0</v>
      </c>
      <c r="I7" s="219">
        <f t="shared" ref="I7:J7" si="21">SUM(C7,G7)</f>
        <v>16</v>
      </c>
      <c r="J7" s="219">
        <f t="shared" si="21"/>
        <v>8</v>
      </c>
      <c r="K7" s="219">
        <f t="shared" si="7"/>
        <v>24</v>
      </c>
      <c r="L7" s="300">
        <f t="shared" si="8"/>
        <v>77.41935484</v>
      </c>
      <c r="M7" s="70">
        <v>8.0</v>
      </c>
      <c r="N7" s="10">
        <v>11.0</v>
      </c>
      <c r="O7" s="219">
        <f t="shared" si="9"/>
        <v>24</v>
      </c>
      <c r="P7" s="219">
        <f t="shared" si="10"/>
        <v>19</v>
      </c>
      <c r="Q7" s="219">
        <f t="shared" si="11"/>
        <v>43</v>
      </c>
      <c r="R7" s="219">
        <f t="shared" si="12"/>
        <v>81.13207547</v>
      </c>
      <c r="S7" s="98">
        <v>12.0</v>
      </c>
      <c r="T7" s="235">
        <v>11.0</v>
      </c>
      <c r="U7" s="219">
        <f t="shared" ref="U7:V7" si="22">SUM(S7,O7)</f>
        <v>36</v>
      </c>
      <c r="V7" s="219">
        <f t="shared" si="22"/>
        <v>30</v>
      </c>
      <c r="W7" s="219">
        <f t="shared" si="14"/>
        <v>66</v>
      </c>
      <c r="X7" s="219">
        <f t="shared" si="15"/>
        <v>83.5443038</v>
      </c>
      <c r="Y7" s="98">
        <v>5.0</v>
      </c>
      <c r="Z7" s="98">
        <v>10.0</v>
      </c>
      <c r="AA7" s="219">
        <f t="shared" ref="AA7:AB7" si="23">SUM(U7,Y7)</f>
        <v>41</v>
      </c>
      <c r="AB7" s="219">
        <f t="shared" si="23"/>
        <v>40</v>
      </c>
      <c r="AC7" s="219">
        <f t="shared" si="17"/>
        <v>81</v>
      </c>
      <c r="AD7" s="294">
        <f t="shared" si="18"/>
        <v>81</v>
      </c>
      <c r="AE7" s="72">
        <v>9.0</v>
      </c>
      <c r="AF7" s="70">
        <v>8.0</v>
      </c>
      <c r="AG7" s="294"/>
      <c r="AH7" s="298"/>
      <c r="AI7" s="294">
        <f t="shared" si="19"/>
        <v>98</v>
      </c>
      <c r="AJ7" s="272">
        <f t="shared" si="20"/>
        <v>83.05084746</v>
      </c>
      <c r="AK7" s="272"/>
      <c r="AL7" s="240"/>
      <c r="AM7" s="240"/>
      <c r="AN7" s="272"/>
      <c r="AO7" s="272"/>
      <c r="AP7" s="240"/>
      <c r="AQ7" s="240"/>
      <c r="AR7" s="76"/>
      <c r="AS7" s="76"/>
      <c r="AT7" s="77"/>
      <c r="AU7" s="77"/>
      <c r="AV7" s="76"/>
      <c r="AW7" s="76"/>
      <c r="AX7" s="61"/>
      <c r="AY7" s="61"/>
      <c r="AZ7" s="299"/>
      <c r="BA7" s="299"/>
      <c r="BB7" s="299"/>
      <c r="BC7" s="272"/>
      <c r="BD7" s="241"/>
      <c r="BE7" s="241"/>
      <c r="BF7" s="25"/>
      <c r="BG7" s="25"/>
      <c r="BH7" s="32"/>
      <c r="BI7" s="32"/>
      <c r="BJ7" s="25"/>
      <c r="BK7" s="25"/>
      <c r="BL7" s="32"/>
      <c r="BM7" s="32"/>
      <c r="BN7" s="31"/>
      <c r="BO7" s="31"/>
      <c r="BP7" s="32"/>
      <c r="BQ7" s="274"/>
      <c r="BR7" s="274"/>
      <c r="BS7" s="274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274"/>
      <c r="CG7" s="274"/>
      <c r="CH7" s="274"/>
      <c r="CI7" s="274"/>
    </row>
    <row r="8">
      <c r="A8" s="296">
        <v>3.0</v>
      </c>
      <c r="B8" s="69" t="s">
        <v>19</v>
      </c>
      <c r="C8" s="10">
        <v>7.0</v>
      </c>
      <c r="D8" s="10">
        <v>2.0</v>
      </c>
      <c r="E8" s="219">
        <f t="shared" si="4"/>
        <v>9</v>
      </c>
      <c r="F8" s="219">
        <f t="shared" si="5"/>
        <v>90</v>
      </c>
      <c r="G8" s="10">
        <v>12.0</v>
      </c>
      <c r="H8" s="98">
        <v>8.0</v>
      </c>
      <c r="I8" s="219">
        <f t="shared" ref="I8:J8" si="24">SUM(C8,G8)</f>
        <v>19</v>
      </c>
      <c r="J8" s="219">
        <f t="shared" si="24"/>
        <v>10</v>
      </c>
      <c r="K8" s="219">
        <f t="shared" si="7"/>
        <v>29</v>
      </c>
      <c r="L8" s="219">
        <f t="shared" si="8"/>
        <v>93.5483871</v>
      </c>
      <c r="M8" s="70">
        <v>7.0</v>
      </c>
      <c r="N8" s="10">
        <v>11.0</v>
      </c>
      <c r="O8" s="219">
        <f t="shared" si="9"/>
        <v>26</v>
      </c>
      <c r="P8" s="219">
        <f t="shared" si="10"/>
        <v>21</v>
      </c>
      <c r="Q8" s="219">
        <f t="shared" si="11"/>
        <v>47</v>
      </c>
      <c r="R8" s="219">
        <f t="shared" si="12"/>
        <v>88.67924528</v>
      </c>
      <c r="S8" s="98">
        <v>12.0</v>
      </c>
      <c r="T8" s="235">
        <v>12.0</v>
      </c>
      <c r="U8" s="219">
        <f t="shared" ref="U8:V8" si="25">SUM(S8,O8)</f>
        <v>38</v>
      </c>
      <c r="V8" s="219">
        <f t="shared" si="25"/>
        <v>33</v>
      </c>
      <c r="W8" s="219">
        <f t="shared" si="14"/>
        <v>71</v>
      </c>
      <c r="X8" s="219">
        <f t="shared" si="15"/>
        <v>89.87341772</v>
      </c>
      <c r="Y8" s="98">
        <v>8.0</v>
      </c>
      <c r="Z8" s="98">
        <v>11.0</v>
      </c>
      <c r="AA8" s="219">
        <f t="shared" ref="AA8:AB8" si="26">SUM(U8,Y8)</f>
        <v>46</v>
      </c>
      <c r="AB8" s="219">
        <f t="shared" si="26"/>
        <v>44</v>
      </c>
      <c r="AC8" s="219">
        <f t="shared" si="17"/>
        <v>90</v>
      </c>
      <c r="AD8" s="294">
        <f t="shared" si="18"/>
        <v>90</v>
      </c>
      <c r="AE8" s="72">
        <v>7.0</v>
      </c>
      <c r="AF8" s="70">
        <v>6.0</v>
      </c>
      <c r="AG8" s="294"/>
      <c r="AH8" s="298"/>
      <c r="AI8" s="294">
        <f t="shared" si="19"/>
        <v>103</v>
      </c>
      <c r="AJ8" s="272">
        <f t="shared" si="20"/>
        <v>87.28813559</v>
      </c>
      <c r="AK8" s="272"/>
      <c r="AL8" s="240"/>
      <c r="AM8" s="240"/>
      <c r="AN8" s="272"/>
      <c r="AO8" s="272"/>
      <c r="AP8" s="240"/>
      <c r="AQ8" s="240"/>
      <c r="AR8" s="76"/>
      <c r="AS8" s="76"/>
      <c r="AT8" s="77"/>
      <c r="AU8" s="77"/>
      <c r="AV8" s="76"/>
      <c r="AW8" s="76"/>
      <c r="AX8" s="61"/>
      <c r="AY8" s="61"/>
      <c r="AZ8" s="299"/>
      <c r="BA8" s="299"/>
      <c r="BB8" s="299"/>
      <c r="BC8" s="272"/>
      <c r="BD8" s="241"/>
      <c r="BE8" s="241"/>
      <c r="BF8" s="25"/>
      <c r="BG8" s="25"/>
      <c r="BH8" s="32"/>
      <c r="BI8" s="32"/>
      <c r="BJ8" s="25"/>
      <c r="BK8" s="25"/>
      <c r="BL8" s="32"/>
      <c r="BM8" s="32"/>
      <c r="BN8" s="31"/>
      <c r="BO8" s="31"/>
      <c r="BP8" s="32"/>
      <c r="BQ8" s="274"/>
      <c r="BR8" s="274"/>
      <c r="BS8" s="274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274"/>
      <c r="CG8" s="274"/>
      <c r="CH8" s="274"/>
      <c r="CI8" s="274"/>
    </row>
    <row r="9">
      <c r="A9" s="296">
        <v>4.0</v>
      </c>
      <c r="B9" s="69" t="s">
        <v>20</v>
      </c>
      <c r="C9" s="10">
        <v>7.0</v>
      </c>
      <c r="D9" s="10">
        <v>2.0</v>
      </c>
      <c r="E9" s="219">
        <f t="shared" si="4"/>
        <v>9</v>
      </c>
      <c r="F9" s="219">
        <f t="shared" si="5"/>
        <v>90</v>
      </c>
      <c r="G9" s="10">
        <v>8.0</v>
      </c>
      <c r="H9" s="98">
        <v>5.0</v>
      </c>
      <c r="I9" s="219">
        <f t="shared" ref="I9:J9" si="27">SUM(C9,G9)</f>
        <v>15</v>
      </c>
      <c r="J9" s="219">
        <f t="shared" si="27"/>
        <v>7</v>
      </c>
      <c r="K9" s="219">
        <f t="shared" si="7"/>
        <v>22</v>
      </c>
      <c r="L9" s="300">
        <f t="shared" si="8"/>
        <v>70.96774194</v>
      </c>
      <c r="M9" s="70">
        <v>3.0</v>
      </c>
      <c r="N9" s="10">
        <v>8.0</v>
      </c>
      <c r="O9" s="219">
        <f t="shared" si="9"/>
        <v>18</v>
      </c>
      <c r="P9" s="219">
        <f t="shared" si="10"/>
        <v>15</v>
      </c>
      <c r="Q9" s="219">
        <f t="shared" si="11"/>
        <v>33</v>
      </c>
      <c r="R9" s="219">
        <f t="shared" si="12"/>
        <v>62.26415094</v>
      </c>
      <c r="S9" s="98">
        <v>8.0</v>
      </c>
      <c r="T9" s="235">
        <v>11.0</v>
      </c>
      <c r="U9" s="219">
        <f t="shared" ref="U9:V9" si="28">SUM(S9,O9)</f>
        <v>26</v>
      </c>
      <c r="V9" s="219">
        <f t="shared" si="28"/>
        <v>26</v>
      </c>
      <c r="W9" s="219">
        <f t="shared" si="14"/>
        <v>52</v>
      </c>
      <c r="X9" s="219">
        <f t="shared" si="15"/>
        <v>65.82278481</v>
      </c>
      <c r="Y9" s="98">
        <v>8.0</v>
      </c>
      <c r="Z9" s="98">
        <v>9.0</v>
      </c>
      <c r="AA9" s="219">
        <f t="shared" ref="AA9:AB9" si="29">SUM(U9,Y9)</f>
        <v>34</v>
      </c>
      <c r="AB9" s="219">
        <f t="shared" si="29"/>
        <v>35</v>
      </c>
      <c r="AC9" s="219">
        <f t="shared" si="17"/>
        <v>69</v>
      </c>
      <c r="AD9" s="294">
        <f t="shared" si="18"/>
        <v>69</v>
      </c>
      <c r="AE9" s="72">
        <v>9.0</v>
      </c>
      <c r="AF9" s="70">
        <v>7.0</v>
      </c>
      <c r="AG9" s="294"/>
      <c r="AH9" s="298"/>
      <c r="AI9" s="294">
        <f t="shared" si="19"/>
        <v>85</v>
      </c>
      <c r="AJ9" s="272">
        <f t="shared" si="20"/>
        <v>72.03389831</v>
      </c>
      <c r="AK9" s="272"/>
      <c r="AL9" s="240"/>
      <c r="AM9" s="240"/>
      <c r="AN9" s="272"/>
      <c r="AO9" s="272"/>
      <c r="AP9" s="240"/>
      <c r="AQ9" s="240"/>
      <c r="AR9" s="76"/>
      <c r="AS9" s="76"/>
      <c r="AT9" s="77"/>
      <c r="AU9" s="77"/>
      <c r="AV9" s="76"/>
      <c r="AW9" s="76"/>
      <c r="AX9" s="61"/>
      <c r="AY9" s="61"/>
      <c r="AZ9" s="299"/>
      <c r="BA9" s="299"/>
      <c r="BB9" s="299"/>
      <c r="BC9" s="272"/>
      <c r="BD9" s="241"/>
      <c r="BE9" s="241"/>
      <c r="BF9" s="25"/>
      <c r="BG9" s="25"/>
      <c r="BH9" s="32"/>
      <c r="BI9" s="32"/>
      <c r="BJ9" s="25"/>
      <c r="BK9" s="25"/>
      <c r="BL9" s="32"/>
      <c r="BM9" s="32"/>
      <c r="BN9" s="31"/>
      <c r="BO9" s="31"/>
      <c r="BP9" s="32"/>
      <c r="BQ9" s="274"/>
      <c r="BR9" s="274"/>
      <c r="BS9" s="274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274"/>
      <c r="CG9" s="274"/>
      <c r="CH9" s="274"/>
      <c r="CI9" s="274"/>
    </row>
    <row r="10">
      <c r="A10" s="296">
        <v>5.0</v>
      </c>
      <c r="B10" s="69" t="s">
        <v>21</v>
      </c>
      <c r="C10" s="10">
        <v>8.0</v>
      </c>
      <c r="D10" s="10">
        <v>2.0</v>
      </c>
      <c r="E10" s="219">
        <f t="shared" si="4"/>
        <v>10</v>
      </c>
      <c r="F10" s="219">
        <f t="shared" si="5"/>
        <v>100</v>
      </c>
      <c r="G10" s="10">
        <v>13.0</v>
      </c>
      <c r="H10" s="98">
        <v>8.0</v>
      </c>
      <c r="I10" s="219">
        <f t="shared" ref="I10:J10" si="30">SUM(C10,G10)</f>
        <v>21</v>
      </c>
      <c r="J10" s="219">
        <f t="shared" si="30"/>
        <v>10</v>
      </c>
      <c r="K10" s="219">
        <f t="shared" si="7"/>
        <v>31</v>
      </c>
      <c r="L10" s="219">
        <f t="shared" si="8"/>
        <v>100</v>
      </c>
      <c r="M10" s="70">
        <v>7.0</v>
      </c>
      <c r="N10" s="10">
        <v>12.0</v>
      </c>
      <c r="O10" s="219">
        <f t="shared" si="9"/>
        <v>28</v>
      </c>
      <c r="P10" s="219">
        <f t="shared" si="10"/>
        <v>22</v>
      </c>
      <c r="Q10" s="219">
        <f t="shared" si="11"/>
        <v>50</v>
      </c>
      <c r="R10" s="219">
        <f t="shared" si="12"/>
        <v>94.33962264</v>
      </c>
      <c r="S10" s="98">
        <v>9.0</v>
      </c>
      <c r="T10" s="235">
        <v>11.0</v>
      </c>
      <c r="U10" s="219">
        <f t="shared" ref="U10:V10" si="31">SUM(S10,O10)</f>
        <v>37</v>
      </c>
      <c r="V10" s="219">
        <f t="shared" si="31"/>
        <v>33</v>
      </c>
      <c r="W10" s="219">
        <f t="shared" si="14"/>
        <v>70</v>
      </c>
      <c r="X10" s="219">
        <f t="shared" si="15"/>
        <v>88.60759494</v>
      </c>
      <c r="Y10" s="98">
        <v>8.0</v>
      </c>
      <c r="Z10" s="98">
        <v>10.0</v>
      </c>
      <c r="AA10" s="219">
        <f t="shared" ref="AA10:AB10" si="32">SUM(U10,Y10)</f>
        <v>45</v>
      </c>
      <c r="AB10" s="219">
        <f t="shared" si="32"/>
        <v>43</v>
      </c>
      <c r="AC10" s="219">
        <f t="shared" si="17"/>
        <v>88</v>
      </c>
      <c r="AD10" s="294">
        <f t="shared" si="18"/>
        <v>88</v>
      </c>
      <c r="AE10" s="72">
        <v>9.0</v>
      </c>
      <c r="AF10" s="70">
        <v>7.0</v>
      </c>
      <c r="AG10" s="294"/>
      <c r="AH10" s="298"/>
      <c r="AI10" s="294">
        <f t="shared" si="19"/>
        <v>104</v>
      </c>
      <c r="AJ10" s="272">
        <f t="shared" si="20"/>
        <v>88.13559322</v>
      </c>
      <c r="AK10" s="272"/>
      <c r="AL10" s="240"/>
      <c r="AM10" s="240"/>
      <c r="AN10" s="272"/>
      <c r="AO10" s="272"/>
      <c r="AP10" s="240"/>
      <c r="AQ10" s="240"/>
      <c r="AR10" s="76"/>
      <c r="AS10" s="76"/>
      <c r="AT10" s="77"/>
      <c r="AU10" s="77"/>
      <c r="AV10" s="76"/>
      <c r="AW10" s="76"/>
      <c r="AX10" s="61"/>
      <c r="AY10" s="61"/>
      <c r="AZ10" s="299"/>
      <c r="BA10" s="299"/>
      <c r="BB10" s="299"/>
      <c r="BC10" s="272"/>
      <c r="BD10" s="241"/>
      <c r="BE10" s="241"/>
      <c r="BF10" s="25"/>
      <c r="BG10" s="25"/>
      <c r="BH10" s="32"/>
      <c r="BI10" s="32"/>
      <c r="BJ10" s="25"/>
      <c r="BK10" s="25"/>
      <c r="BL10" s="32"/>
      <c r="BM10" s="32"/>
      <c r="BN10" s="31"/>
      <c r="BO10" s="31"/>
      <c r="BP10" s="32"/>
      <c r="BQ10" s="274"/>
      <c r="BR10" s="274"/>
      <c r="BS10" s="274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274"/>
      <c r="CG10" s="274"/>
      <c r="CH10" s="274"/>
      <c r="CI10" s="274"/>
    </row>
    <row r="11">
      <c r="A11" s="296">
        <v>6.0</v>
      </c>
      <c r="B11" s="69" t="s">
        <v>22</v>
      </c>
      <c r="C11" s="10">
        <v>7.0</v>
      </c>
      <c r="D11" s="10">
        <v>1.0</v>
      </c>
      <c r="E11" s="219">
        <f t="shared" si="4"/>
        <v>8</v>
      </c>
      <c r="F11" s="219">
        <f t="shared" si="5"/>
        <v>80</v>
      </c>
      <c r="G11" s="10">
        <v>7.0</v>
      </c>
      <c r="H11" s="98">
        <v>5.0</v>
      </c>
      <c r="I11" s="219">
        <f t="shared" ref="I11:J11" si="33">SUM(C11,G11)</f>
        <v>14</v>
      </c>
      <c r="J11" s="219">
        <f t="shared" si="33"/>
        <v>6</v>
      </c>
      <c r="K11" s="219">
        <f t="shared" si="7"/>
        <v>20</v>
      </c>
      <c r="L11" s="300">
        <f t="shared" si="8"/>
        <v>64.51612903</v>
      </c>
      <c r="M11" s="70">
        <v>6.0</v>
      </c>
      <c r="N11" s="10">
        <v>11.0</v>
      </c>
      <c r="O11" s="219">
        <f t="shared" si="9"/>
        <v>20</v>
      </c>
      <c r="P11" s="219">
        <f t="shared" si="10"/>
        <v>17</v>
      </c>
      <c r="Q11" s="219">
        <f t="shared" si="11"/>
        <v>37</v>
      </c>
      <c r="R11" s="219">
        <f t="shared" si="12"/>
        <v>69.81132075</v>
      </c>
      <c r="S11" s="98">
        <v>9.0</v>
      </c>
      <c r="T11" s="235">
        <v>10.0</v>
      </c>
      <c r="U11" s="219">
        <f t="shared" ref="U11:V11" si="34">SUM(S11,O11)</f>
        <v>29</v>
      </c>
      <c r="V11" s="219">
        <f t="shared" si="34"/>
        <v>27</v>
      </c>
      <c r="W11" s="219">
        <f t="shared" si="14"/>
        <v>56</v>
      </c>
      <c r="X11" s="219">
        <f t="shared" si="15"/>
        <v>70.88607595</v>
      </c>
      <c r="Y11" s="98">
        <v>9.0</v>
      </c>
      <c r="Z11" s="98">
        <v>10.0</v>
      </c>
      <c r="AA11" s="219">
        <f t="shared" ref="AA11:AB11" si="35">SUM(U11,Y11)</f>
        <v>38</v>
      </c>
      <c r="AB11" s="219">
        <f t="shared" si="35"/>
        <v>37</v>
      </c>
      <c r="AC11" s="219">
        <f t="shared" si="17"/>
        <v>75</v>
      </c>
      <c r="AD11" s="294">
        <f t="shared" si="18"/>
        <v>75</v>
      </c>
      <c r="AE11" s="72">
        <v>9.0</v>
      </c>
      <c r="AF11" s="70">
        <v>6.0</v>
      </c>
      <c r="AG11" s="294"/>
      <c r="AH11" s="298"/>
      <c r="AI11" s="294">
        <f t="shared" si="19"/>
        <v>90</v>
      </c>
      <c r="AJ11" s="272">
        <f t="shared" si="20"/>
        <v>76.27118644</v>
      </c>
      <c r="AK11" s="272"/>
      <c r="AL11" s="240"/>
      <c r="AM11" s="240"/>
      <c r="AN11" s="272"/>
      <c r="AO11" s="272"/>
      <c r="AP11" s="240"/>
      <c r="AQ11" s="240"/>
      <c r="AR11" s="76"/>
      <c r="AS11" s="76"/>
      <c r="AT11" s="77"/>
      <c r="AU11" s="77"/>
      <c r="AV11" s="76"/>
      <c r="AW11" s="76"/>
      <c r="AX11" s="61"/>
      <c r="AY11" s="61"/>
      <c r="AZ11" s="299"/>
      <c r="BA11" s="299"/>
      <c r="BB11" s="299"/>
      <c r="BC11" s="272"/>
      <c r="BD11" s="241"/>
      <c r="BE11" s="241"/>
      <c r="BF11" s="25"/>
      <c r="BG11" s="25"/>
      <c r="BH11" s="32"/>
      <c r="BI11" s="32"/>
      <c r="BJ11" s="25"/>
      <c r="BK11" s="25"/>
      <c r="BL11" s="32"/>
      <c r="BM11" s="32"/>
      <c r="BN11" s="31"/>
      <c r="BO11" s="31"/>
      <c r="BP11" s="32"/>
      <c r="BQ11" s="274"/>
      <c r="BR11" s="274"/>
      <c r="BS11" s="274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274"/>
      <c r="CG11" s="274"/>
      <c r="CH11" s="274"/>
      <c r="CI11" s="274"/>
    </row>
    <row r="12">
      <c r="A12" s="296">
        <v>7.0</v>
      </c>
      <c r="B12" s="69" t="s">
        <v>23</v>
      </c>
      <c r="C12" s="10">
        <v>7.0</v>
      </c>
      <c r="D12" s="10">
        <v>2.0</v>
      </c>
      <c r="E12" s="219">
        <f t="shared" si="4"/>
        <v>9</v>
      </c>
      <c r="F12" s="219">
        <f t="shared" si="5"/>
        <v>90</v>
      </c>
      <c r="G12" s="10">
        <v>11.0</v>
      </c>
      <c r="H12" s="98">
        <v>7.0</v>
      </c>
      <c r="I12" s="219">
        <f t="shared" ref="I12:J12" si="36">SUM(C12,G12)</f>
        <v>18</v>
      </c>
      <c r="J12" s="219">
        <f t="shared" si="36"/>
        <v>9</v>
      </c>
      <c r="K12" s="219">
        <f t="shared" si="7"/>
        <v>27</v>
      </c>
      <c r="L12" s="219">
        <f t="shared" si="8"/>
        <v>87.09677419</v>
      </c>
      <c r="M12" s="70">
        <v>7.0</v>
      </c>
      <c r="N12" s="10">
        <v>13.0</v>
      </c>
      <c r="O12" s="219">
        <f t="shared" si="9"/>
        <v>25</v>
      </c>
      <c r="P12" s="219">
        <f t="shared" si="10"/>
        <v>22</v>
      </c>
      <c r="Q12" s="219">
        <f t="shared" si="11"/>
        <v>47</v>
      </c>
      <c r="R12" s="219">
        <f t="shared" si="12"/>
        <v>88.67924528</v>
      </c>
      <c r="S12" s="98">
        <v>12.0</v>
      </c>
      <c r="T12" s="235">
        <v>12.0</v>
      </c>
      <c r="U12" s="219">
        <f t="shared" ref="U12:V12" si="37">SUM(S12,O12)</f>
        <v>37</v>
      </c>
      <c r="V12" s="219">
        <f t="shared" si="37"/>
        <v>34</v>
      </c>
      <c r="W12" s="219">
        <f t="shared" si="14"/>
        <v>71</v>
      </c>
      <c r="X12" s="219">
        <f t="shared" si="15"/>
        <v>89.87341772</v>
      </c>
      <c r="Y12" s="98">
        <v>9.0</v>
      </c>
      <c r="Z12" s="98">
        <v>12.0</v>
      </c>
      <c r="AA12" s="219">
        <f t="shared" ref="AA12:AB12" si="38">SUM(U12,Y12)</f>
        <v>46</v>
      </c>
      <c r="AB12" s="219">
        <f t="shared" si="38"/>
        <v>46</v>
      </c>
      <c r="AC12" s="219">
        <f t="shared" si="17"/>
        <v>92</v>
      </c>
      <c r="AD12" s="294">
        <f t="shared" si="18"/>
        <v>92</v>
      </c>
      <c r="AE12" s="72">
        <v>9.0</v>
      </c>
      <c r="AF12" s="70">
        <v>7.0</v>
      </c>
      <c r="AG12" s="294"/>
      <c r="AH12" s="298"/>
      <c r="AI12" s="294">
        <f t="shared" si="19"/>
        <v>108</v>
      </c>
      <c r="AJ12" s="272">
        <f t="shared" si="20"/>
        <v>91.52542373</v>
      </c>
      <c r="AK12" s="272"/>
      <c r="AL12" s="240"/>
      <c r="AM12" s="240"/>
      <c r="AN12" s="272"/>
      <c r="AO12" s="272"/>
      <c r="AP12" s="240"/>
      <c r="AQ12" s="240"/>
      <c r="AR12" s="76"/>
      <c r="AS12" s="76"/>
      <c r="AT12" s="77"/>
      <c r="AU12" s="77"/>
      <c r="AV12" s="76"/>
      <c r="AW12" s="76"/>
      <c r="AX12" s="61"/>
      <c r="AY12" s="61"/>
      <c r="AZ12" s="299"/>
      <c r="BA12" s="299"/>
      <c r="BB12" s="299"/>
      <c r="BC12" s="272"/>
      <c r="BD12" s="241"/>
      <c r="BE12" s="241"/>
      <c r="BF12" s="25"/>
      <c r="BG12" s="25"/>
      <c r="BH12" s="32"/>
      <c r="BI12" s="32"/>
      <c r="BJ12" s="25"/>
      <c r="BK12" s="25"/>
      <c r="BL12" s="32"/>
      <c r="BM12" s="32"/>
      <c r="BN12" s="31"/>
      <c r="BO12" s="31"/>
      <c r="BP12" s="32"/>
      <c r="BQ12" s="274"/>
      <c r="BR12" s="274"/>
      <c r="BS12" s="274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274"/>
      <c r="CG12" s="274"/>
      <c r="CH12" s="274"/>
      <c r="CI12" s="274"/>
    </row>
    <row r="13">
      <c r="A13" s="296">
        <v>8.0</v>
      </c>
      <c r="B13" s="69" t="s">
        <v>24</v>
      </c>
      <c r="C13" s="10">
        <v>5.0</v>
      </c>
      <c r="D13" s="10">
        <v>2.0</v>
      </c>
      <c r="E13" s="219">
        <f t="shared" si="4"/>
        <v>7</v>
      </c>
      <c r="F13" s="219">
        <f t="shared" si="5"/>
        <v>70</v>
      </c>
      <c r="G13" s="10">
        <v>10.0</v>
      </c>
      <c r="H13" s="98">
        <v>6.0</v>
      </c>
      <c r="I13" s="219">
        <f t="shared" ref="I13:J13" si="39">SUM(C13,G13)</f>
        <v>15</v>
      </c>
      <c r="J13" s="219">
        <f t="shared" si="39"/>
        <v>8</v>
      </c>
      <c r="K13" s="219">
        <f t="shared" si="7"/>
        <v>23</v>
      </c>
      <c r="L13" s="300">
        <f t="shared" si="8"/>
        <v>74.19354839</v>
      </c>
      <c r="M13" s="70">
        <v>5.0</v>
      </c>
      <c r="N13" s="10">
        <v>9.0</v>
      </c>
      <c r="O13" s="219">
        <f t="shared" si="9"/>
        <v>20</v>
      </c>
      <c r="P13" s="219">
        <f t="shared" si="10"/>
        <v>17</v>
      </c>
      <c r="Q13" s="219">
        <f t="shared" si="11"/>
        <v>37</v>
      </c>
      <c r="R13" s="219">
        <f t="shared" si="12"/>
        <v>69.81132075</v>
      </c>
      <c r="S13" s="98">
        <v>9.0</v>
      </c>
      <c r="T13" s="235">
        <v>12.0</v>
      </c>
      <c r="U13" s="219">
        <f t="shared" ref="U13:V13" si="40">SUM(S13,O13)</f>
        <v>29</v>
      </c>
      <c r="V13" s="219">
        <f t="shared" si="40"/>
        <v>29</v>
      </c>
      <c r="W13" s="219">
        <f t="shared" si="14"/>
        <v>58</v>
      </c>
      <c r="X13" s="219">
        <f t="shared" si="15"/>
        <v>73.41772152</v>
      </c>
      <c r="Y13" s="98">
        <v>7.0</v>
      </c>
      <c r="Z13" s="98">
        <v>9.0</v>
      </c>
      <c r="AA13" s="219">
        <f t="shared" ref="AA13:AB13" si="41">SUM(U13,Y13)</f>
        <v>36</v>
      </c>
      <c r="AB13" s="219">
        <f t="shared" si="41"/>
        <v>38</v>
      </c>
      <c r="AC13" s="219">
        <f t="shared" si="17"/>
        <v>74</v>
      </c>
      <c r="AD13" s="294">
        <f t="shared" si="18"/>
        <v>74</v>
      </c>
      <c r="AE13" s="72">
        <v>10.0</v>
      </c>
      <c r="AF13" s="70">
        <v>8.0</v>
      </c>
      <c r="AG13" s="294"/>
      <c r="AH13" s="298"/>
      <c r="AI13" s="294">
        <f t="shared" si="19"/>
        <v>92</v>
      </c>
      <c r="AJ13" s="272">
        <f t="shared" si="20"/>
        <v>77.96610169</v>
      </c>
      <c r="AK13" s="272"/>
      <c r="AL13" s="240"/>
      <c r="AM13" s="240"/>
      <c r="AN13" s="272"/>
      <c r="AO13" s="272"/>
      <c r="AP13" s="240"/>
      <c r="AQ13" s="240"/>
      <c r="AR13" s="76"/>
      <c r="AS13" s="76"/>
      <c r="AT13" s="77"/>
      <c r="AU13" s="77"/>
      <c r="AV13" s="76"/>
      <c r="AW13" s="76"/>
      <c r="AX13" s="61"/>
      <c r="AY13" s="61"/>
      <c r="AZ13" s="299"/>
      <c r="BA13" s="299"/>
      <c r="BB13" s="299"/>
      <c r="BC13" s="272"/>
      <c r="BD13" s="241"/>
      <c r="BE13" s="241"/>
      <c r="BF13" s="25"/>
      <c r="BG13" s="25"/>
      <c r="BH13" s="32"/>
      <c r="BI13" s="32"/>
      <c r="BJ13" s="25"/>
      <c r="BK13" s="25"/>
      <c r="BL13" s="32"/>
      <c r="BM13" s="32"/>
      <c r="BN13" s="31"/>
      <c r="BO13" s="31"/>
      <c r="BP13" s="32"/>
      <c r="BQ13" s="274"/>
      <c r="BR13" s="274"/>
      <c r="BS13" s="274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274"/>
      <c r="CG13" s="274"/>
      <c r="CH13" s="274"/>
      <c r="CI13" s="274"/>
    </row>
    <row r="14">
      <c r="A14" s="296">
        <v>9.0</v>
      </c>
      <c r="B14" s="69" t="s">
        <v>25</v>
      </c>
      <c r="C14" s="10">
        <v>6.0</v>
      </c>
      <c r="D14" s="10">
        <v>1.0</v>
      </c>
      <c r="E14" s="219">
        <f t="shared" si="4"/>
        <v>7</v>
      </c>
      <c r="F14" s="219">
        <f t="shared" si="5"/>
        <v>70</v>
      </c>
      <c r="G14" s="10">
        <v>12.0</v>
      </c>
      <c r="H14" s="98">
        <v>7.0</v>
      </c>
      <c r="I14" s="219">
        <f t="shared" ref="I14:J14" si="42">SUM(C14,G14)</f>
        <v>18</v>
      </c>
      <c r="J14" s="219">
        <f t="shared" si="42"/>
        <v>8</v>
      </c>
      <c r="K14" s="219">
        <f t="shared" si="7"/>
        <v>26</v>
      </c>
      <c r="L14" s="219">
        <f t="shared" si="8"/>
        <v>83.87096774</v>
      </c>
      <c r="M14" s="70">
        <v>8.0</v>
      </c>
      <c r="N14" s="10">
        <v>12.0</v>
      </c>
      <c r="O14" s="219">
        <f t="shared" si="9"/>
        <v>26</v>
      </c>
      <c r="P14" s="219">
        <f t="shared" si="10"/>
        <v>20</v>
      </c>
      <c r="Q14" s="219">
        <f t="shared" si="11"/>
        <v>46</v>
      </c>
      <c r="R14" s="219">
        <f t="shared" si="12"/>
        <v>86.79245283</v>
      </c>
      <c r="S14" s="98">
        <v>10.0</v>
      </c>
      <c r="T14" s="235">
        <v>12.0</v>
      </c>
      <c r="U14" s="219">
        <f t="shared" ref="U14:V14" si="43">SUM(S14,O14)</f>
        <v>36</v>
      </c>
      <c r="V14" s="219">
        <f t="shared" si="43"/>
        <v>32</v>
      </c>
      <c r="W14" s="219">
        <f t="shared" si="14"/>
        <v>68</v>
      </c>
      <c r="X14" s="219">
        <f t="shared" si="15"/>
        <v>86.07594937</v>
      </c>
      <c r="Y14" s="98">
        <v>9.0</v>
      </c>
      <c r="Z14" s="98">
        <v>12.0</v>
      </c>
      <c r="AA14" s="219">
        <f t="shared" ref="AA14:AB14" si="44">SUM(U14,Y14)</f>
        <v>45</v>
      </c>
      <c r="AB14" s="219">
        <f t="shared" si="44"/>
        <v>44</v>
      </c>
      <c r="AC14" s="219">
        <f t="shared" si="17"/>
        <v>89</v>
      </c>
      <c r="AD14" s="294">
        <f t="shared" si="18"/>
        <v>89</v>
      </c>
      <c r="AE14" s="72">
        <v>10.0</v>
      </c>
      <c r="AF14" s="70">
        <v>8.0</v>
      </c>
      <c r="AG14" s="294"/>
      <c r="AH14" s="298"/>
      <c r="AI14" s="294">
        <f t="shared" si="19"/>
        <v>107</v>
      </c>
      <c r="AJ14" s="272">
        <f t="shared" si="20"/>
        <v>90.6779661</v>
      </c>
      <c r="AK14" s="272"/>
      <c r="AL14" s="240"/>
      <c r="AM14" s="240"/>
      <c r="AN14" s="272"/>
      <c r="AO14" s="272"/>
      <c r="AP14" s="240"/>
      <c r="AQ14" s="240"/>
      <c r="AR14" s="76"/>
      <c r="AS14" s="76"/>
      <c r="AT14" s="77"/>
      <c r="AU14" s="77"/>
      <c r="AV14" s="76"/>
      <c r="AW14" s="76"/>
      <c r="AX14" s="61"/>
      <c r="AY14" s="61"/>
      <c r="AZ14" s="299"/>
      <c r="BA14" s="299"/>
      <c r="BB14" s="299"/>
      <c r="BC14" s="272"/>
      <c r="BD14" s="241"/>
      <c r="BE14" s="241"/>
      <c r="BF14" s="25"/>
      <c r="BG14" s="25"/>
      <c r="BH14" s="32"/>
      <c r="BI14" s="32"/>
      <c r="BJ14" s="25"/>
      <c r="BK14" s="25"/>
      <c r="BL14" s="32"/>
      <c r="BM14" s="32"/>
      <c r="BN14" s="31"/>
      <c r="BO14" s="31"/>
      <c r="BP14" s="32"/>
      <c r="BQ14" s="274"/>
      <c r="BR14" s="274"/>
      <c r="BS14" s="274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274"/>
      <c r="CG14" s="274"/>
      <c r="CH14" s="274"/>
      <c r="CI14" s="274"/>
    </row>
    <row r="15">
      <c r="A15" s="296">
        <v>10.0</v>
      </c>
      <c r="B15" s="69" t="s">
        <v>26</v>
      </c>
      <c r="C15" s="10">
        <v>3.0</v>
      </c>
      <c r="D15" s="10">
        <v>2.0</v>
      </c>
      <c r="E15" s="219">
        <f t="shared" si="4"/>
        <v>5</v>
      </c>
      <c r="F15" s="219">
        <f t="shared" si="5"/>
        <v>50</v>
      </c>
      <c r="G15" s="10">
        <v>12.0</v>
      </c>
      <c r="H15" s="98">
        <v>8.0</v>
      </c>
      <c r="I15" s="219">
        <f t="shared" ref="I15:J15" si="45">SUM(C15,G15)</f>
        <v>15</v>
      </c>
      <c r="J15" s="219">
        <f t="shared" si="45"/>
        <v>10</v>
      </c>
      <c r="K15" s="219">
        <f t="shared" si="7"/>
        <v>25</v>
      </c>
      <c r="L15" s="219">
        <f t="shared" si="8"/>
        <v>80.64516129</v>
      </c>
      <c r="M15" s="70">
        <v>8.0</v>
      </c>
      <c r="N15" s="10">
        <v>12.0</v>
      </c>
      <c r="O15" s="219">
        <f t="shared" si="9"/>
        <v>23</v>
      </c>
      <c r="P15" s="219">
        <f t="shared" si="10"/>
        <v>22</v>
      </c>
      <c r="Q15" s="219">
        <f t="shared" si="11"/>
        <v>45</v>
      </c>
      <c r="R15" s="219">
        <f t="shared" si="12"/>
        <v>84.90566038</v>
      </c>
      <c r="S15" s="98">
        <v>10.0</v>
      </c>
      <c r="T15" s="235">
        <v>13.0</v>
      </c>
      <c r="U15" s="219">
        <f t="shared" ref="U15:V15" si="46">SUM(S15,O15)</f>
        <v>33</v>
      </c>
      <c r="V15" s="219">
        <f t="shared" si="46"/>
        <v>35</v>
      </c>
      <c r="W15" s="219">
        <f t="shared" si="14"/>
        <v>68</v>
      </c>
      <c r="X15" s="219">
        <f t="shared" si="15"/>
        <v>86.07594937</v>
      </c>
      <c r="Y15" s="98">
        <v>9.0</v>
      </c>
      <c r="Z15" s="98">
        <v>9.0</v>
      </c>
      <c r="AA15" s="219">
        <f t="shared" ref="AA15:AB15" si="47">SUM(U15,Y15)</f>
        <v>42</v>
      </c>
      <c r="AB15" s="219">
        <f t="shared" si="47"/>
        <v>44</v>
      </c>
      <c r="AC15" s="219">
        <f t="shared" si="17"/>
        <v>86</v>
      </c>
      <c r="AD15" s="294">
        <f t="shared" si="18"/>
        <v>86</v>
      </c>
      <c r="AE15" s="72">
        <v>8.0</v>
      </c>
      <c r="AF15" s="70">
        <v>7.0</v>
      </c>
      <c r="AG15" s="294"/>
      <c r="AH15" s="298"/>
      <c r="AI15" s="294">
        <f t="shared" si="19"/>
        <v>101</v>
      </c>
      <c r="AJ15" s="272">
        <f t="shared" si="20"/>
        <v>85.59322034</v>
      </c>
      <c r="AK15" s="272"/>
      <c r="AL15" s="240"/>
      <c r="AM15" s="240"/>
      <c r="AN15" s="272"/>
      <c r="AO15" s="272"/>
      <c r="AP15" s="240"/>
      <c r="AQ15" s="240"/>
      <c r="AR15" s="76"/>
      <c r="AS15" s="76"/>
      <c r="AT15" s="77"/>
      <c r="AU15" s="77"/>
      <c r="AV15" s="76"/>
      <c r="AW15" s="76"/>
      <c r="AX15" s="61"/>
      <c r="AY15" s="61"/>
      <c r="AZ15" s="299"/>
      <c r="BA15" s="299"/>
      <c r="BB15" s="299"/>
      <c r="BC15" s="272"/>
      <c r="BD15" s="241"/>
      <c r="BE15" s="241"/>
      <c r="BF15" s="25"/>
      <c r="BG15" s="25"/>
      <c r="BH15" s="32"/>
      <c r="BI15" s="32"/>
      <c r="BJ15" s="25"/>
      <c r="BK15" s="25"/>
      <c r="BL15" s="32"/>
      <c r="BM15" s="32"/>
      <c r="BN15" s="31"/>
      <c r="BO15" s="31"/>
      <c r="BP15" s="32"/>
      <c r="BQ15" s="274"/>
      <c r="BR15" s="274"/>
      <c r="BS15" s="274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274"/>
      <c r="CG15" s="274"/>
      <c r="CH15" s="274"/>
      <c r="CI15" s="274"/>
    </row>
    <row r="16">
      <c r="A16" s="296">
        <v>11.0</v>
      </c>
      <c r="B16" s="69" t="s">
        <v>27</v>
      </c>
      <c r="C16" s="10">
        <v>7.0</v>
      </c>
      <c r="D16" s="10">
        <v>0.0</v>
      </c>
      <c r="E16" s="219">
        <f t="shared" si="4"/>
        <v>7</v>
      </c>
      <c r="F16" s="219">
        <f t="shared" si="5"/>
        <v>70</v>
      </c>
      <c r="G16" s="10">
        <v>9.0</v>
      </c>
      <c r="H16" s="98">
        <v>7.0</v>
      </c>
      <c r="I16" s="219">
        <f t="shared" ref="I16:J16" si="48">SUM(C16,G16)</f>
        <v>16</v>
      </c>
      <c r="J16" s="219">
        <f t="shared" si="48"/>
        <v>7</v>
      </c>
      <c r="K16" s="219">
        <f t="shared" si="7"/>
        <v>23</v>
      </c>
      <c r="L16" s="300">
        <f t="shared" si="8"/>
        <v>74.19354839</v>
      </c>
      <c r="M16" s="70">
        <v>7.0</v>
      </c>
      <c r="N16" s="10">
        <v>13.0</v>
      </c>
      <c r="O16" s="219">
        <f t="shared" si="9"/>
        <v>23</v>
      </c>
      <c r="P16" s="219">
        <f t="shared" si="10"/>
        <v>20</v>
      </c>
      <c r="Q16" s="219">
        <f t="shared" si="11"/>
        <v>43</v>
      </c>
      <c r="R16" s="219">
        <f t="shared" si="12"/>
        <v>81.13207547</v>
      </c>
      <c r="S16" s="98">
        <v>10.0</v>
      </c>
      <c r="T16" s="235">
        <v>12.0</v>
      </c>
      <c r="U16" s="219">
        <f t="shared" ref="U16:V16" si="49">SUM(S16,O16)</f>
        <v>33</v>
      </c>
      <c r="V16" s="219">
        <f t="shared" si="49"/>
        <v>32</v>
      </c>
      <c r="W16" s="219">
        <f t="shared" si="14"/>
        <v>65</v>
      </c>
      <c r="X16" s="219">
        <f t="shared" si="15"/>
        <v>82.27848101</v>
      </c>
      <c r="Y16" s="98">
        <v>8.0</v>
      </c>
      <c r="Z16" s="98">
        <v>11.0</v>
      </c>
      <c r="AA16" s="219">
        <f t="shared" ref="AA16:AB16" si="50">SUM(U16,Y16)</f>
        <v>41</v>
      </c>
      <c r="AB16" s="219">
        <f t="shared" si="50"/>
        <v>43</v>
      </c>
      <c r="AC16" s="219">
        <f t="shared" si="17"/>
        <v>84</v>
      </c>
      <c r="AD16" s="294">
        <f t="shared" si="18"/>
        <v>84</v>
      </c>
      <c r="AE16" s="72">
        <v>9.0</v>
      </c>
      <c r="AF16" s="70">
        <v>7.0</v>
      </c>
      <c r="AG16" s="294"/>
      <c r="AH16" s="298"/>
      <c r="AI16" s="294">
        <f t="shared" si="19"/>
        <v>100</v>
      </c>
      <c r="AJ16" s="272">
        <f t="shared" si="20"/>
        <v>84.74576271</v>
      </c>
      <c r="AK16" s="272"/>
      <c r="AL16" s="240"/>
      <c r="AM16" s="240"/>
      <c r="AN16" s="272"/>
      <c r="AO16" s="272"/>
      <c r="AP16" s="240"/>
      <c r="AQ16" s="240"/>
      <c r="AR16" s="76"/>
      <c r="AS16" s="76"/>
      <c r="AT16" s="77"/>
      <c r="AU16" s="77"/>
      <c r="AV16" s="76"/>
      <c r="AW16" s="76"/>
      <c r="AX16" s="61"/>
      <c r="AY16" s="61"/>
      <c r="AZ16" s="299"/>
      <c r="BA16" s="299"/>
      <c r="BB16" s="299"/>
      <c r="BC16" s="272"/>
      <c r="BD16" s="241"/>
      <c r="BE16" s="241"/>
      <c r="BF16" s="25"/>
      <c r="BG16" s="25"/>
      <c r="BH16" s="32"/>
      <c r="BI16" s="32"/>
      <c r="BJ16" s="25"/>
      <c r="BK16" s="25"/>
      <c r="BL16" s="32"/>
      <c r="BM16" s="32"/>
      <c r="BN16" s="31"/>
      <c r="BO16" s="31"/>
      <c r="BP16" s="32"/>
      <c r="BQ16" s="274"/>
      <c r="BR16" s="274"/>
      <c r="BS16" s="274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274"/>
      <c r="CG16" s="274"/>
      <c r="CH16" s="274"/>
      <c r="CI16" s="274"/>
    </row>
    <row r="17">
      <c r="A17" s="296">
        <v>12.0</v>
      </c>
      <c r="B17" s="69" t="s">
        <v>28</v>
      </c>
      <c r="C17" s="10">
        <v>6.0</v>
      </c>
      <c r="D17" s="10">
        <v>2.0</v>
      </c>
      <c r="E17" s="219">
        <f t="shared" si="4"/>
        <v>8</v>
      </c>
      <c r="F17" s="219">
        <f t="shared" si="5"/>
        <v>80</v>
      </c>
      <c r="G17" s="10">
        <v>11.0</v>
      </c>
      <c r="H17" s="98">
        <v>7.0</v>
      </c>
      <c r="I17" s="219">
        <f t="shared" ref="I17:J17" si="51">SUM(C17,G17)</f>
        <v>17</v>
      </c>
      <c r="J17" s="219">
        <f t="shared" si="51"/>
        <v>9</v>
      </c>
      <c r="K17" s="219">
        <f t="shared" si="7"/>
        <v>26</v>
      </c>
      <c r="L17" s="219">
        <f t="shared" si="8"/>
        <v>83.87096774</v>
      </c>
      <c r="M17" s="70">
        <v>7.0</v>
      </c>
      <c r="N17" s="10">
        <v>8.0</v>
      </c>
      <c r="O17" s="219">
        <f t="shared" si="9"/>
        <v>24</v>
      </c>
      <c r="P17" s="219">
        <f t="shared" si="10"/>
        <v>17</v>
      </c>
      <c r="Q17" s="219">
        <f t="shared" si="11"/>
        <v>41</v>
      </c>
      <c r="R17" s="219">
        <f t="shared" si="12"/>
        <v>77.35849057</v>
      </c>
      <c r="S17" s="98">
        <v>9.0</v>
      </c>
      <c r="T17" s="235">
        <v>13.0</v>
      </c>
      <c r="U17" s="219">
        <f t="shared" ref="U17:V17" si="52">SUM(S17,O17)</f>
        <v>33</v>
      </c>
      <c r="V17" s="219">
        <f t="shared" si="52"/>
        <v>30</v>
      </c>
      <c r="W17" s="219">
        <f t="shared" si="14"/>
        <v>63</v>
      </c>
      <c r="X17" s="219">
        <f t="shared" si="15"/>
        <v>79.74683544</v>
      </c>
      <c r="Y17" s="98">
        <v>4.0</v>
      </c>
      <c r="Z17" s="98">
        <v>11.0</v>
      </c>
      <c r="AA17" s="219">
        <f t="shared" ref="AA17:AB17" si="53">SUM(U17,Y17)</f>
        <v>37</v>
      </c>
      <c r="AB17" s="219">
        <f t="shared" si="53"/>
        <v>41</v>
      </c>
      <c r="AC17" s="219">
        <f t="shared" si="17"/>
        <v>78</v>
      </c>
      <c r="AD17" s="294">
        <f t="shared" si="18"/>
        <v>78</v>
      </c>
      <c r="AE17" s="72">
        <v>9.0</v>
      </c>
      <c r="AF17" s="70">
        <v>8.0</v>
      </c>
      <c r="AG17" s="294"/>
      <c r="AH17" s="298"/>
      <c r="AI17" s="294">
        <f t="shared" si="19"/>
        <v>95</v>
      </c>
      <c r="AJ17" s="272">
        <f t="shared" si="20"/>
        <v>80.50847458</v>
      </c>
      <c r="AK17" s="272"/>
      <c r="AL17" s="240"/>
      <c r="AM17" s="240"/>
      <c r="AN17" s="272"/>
      <c r="AO17" s="272"/>
      <c r="AP17" s="240"/>
      <c r="AQ17" s="240"/>
      <c r="AR17" s="76"/>
      <c r="AS17" s="76"/>
      <c r="AT17" s="77"/>
      <c r="AU17" s="77"/>
      <c r="AV17" s="76"/>
      <c r="AW17" s="76"/>
      <c r="AX17" s="61"/>
      <c r="AY17" s="61"/>
      <c r="AZ17" s="299"/>
      <c r="BA17" s="299"/>
      <c r="BB17" s="299"/>
      <c r="BC17" s="272"/>
      <c r="BD17" s="241"/>
      <c r="BE17" s="241"/>
      <c r="BF17" s="25"/>
      <c r="BG17" s="25"/>
      <c r="BH17" s="32"/>
      <c r="BI17" s="32"/>
      <c r="BJ17" s="25"/>
      <c r="BK17" s="25"/>
      <c r="BL17" s="32"/>
      <c r="BM17" s="32"/>
      <c r="BN17" s="31"/>
      <c r="BO17" s="31"/>
      <c r="BP17" s="32"/>
      <c r="BQ17" s="274"/>
      <c r="BR17" s="274"/>
      <c r="BS17" s="274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274"/>
      <c r="CG17" s="274"/>
      <c r="CH17" s="274"/>
      <c r="CI17" s="274"/>
    </row>
    <row r="18">
      <c r="A18" s="296">
        <v>13.0</v>
      </c>
      <c r="B18" s="69" t="s">
        <v>29</v>
      </c>
      <c r="C18" s="10">
        <v>8.0</v>
      </c>
      <c r="D18" s="10">
        <v>1.0</v>
      </c>
      <c r="E18" s="219">
        <f t="shared" si="4"/>
        <v>9</v>
      </c>
      <c r="F18" s="219">
        <f t="shared" si="5"/>
        <v>90</v>
      </c>
      <c r="G18" s="10">
        <v>12.0</v>
      </c>
      <c r="H18" s="98">
        <v>7.0</v>
      </c>
      <c r="I18" s="219">
        <f t="shared" ref="I18:J18" si="54">SUM(C18,G18)</f>
        <v>20</v>
      </c>
      <c r="J18" s="219">
        <f t="shared" si="54"/>
        <v>8</v>
      </c>
      <c r="K18" s="219">
        <f t="shared" si="7"/>
        <v>28</v>
      </c>
      <c r="L18" s="219">
        <f t="shared" si="8"/>
        <v>90.32258065</v>
      </c>
      <c r="M18" s="70">
        <v>9.0</v>
      </c>
      <c r="N18" s="10">
        <v>14.0</v>
      </c>
      <c r="O18" s="219">
        <f t="shared" si="9"/>
        <v>29</v>
      </c>
      <c r="P18" s="219">
        <f t="shared" si="10"/>
        <v>22</v>
      </c>
      <c r="Q18" s="219">
        <f t="shared" si="11"/>
        <v>51</v>
      </c>
      <c r="R18" s="219">
        <f t="shared" si="12"/>
        <v>96.22641509</v>
      </c>
      <c r="S18" s="98">
        <v>11.0</v>
      </c>
      <c r="T18" s="235">
        <v>14.0</v>
      </c>
      <c r="U18" s="219">
        <f t="shared" ref="U18:V18" si="55">SUM(S18,O18)</f>
        <v>40</v>
      </c>
      <c r="V18" s="219">
        <f t="shared" si="55"/>
        <v>36</v>
      </c>
      <c r="W18" s="219">
        <f t="shared" si="14"/>
        <v>76</v>
      </c>
      <c r="X18" s="219">
        <f t="shared" si="15"/>
        <v>96.20253165</v>
      </c>
      <c r="Y18" s="98">
        <v>9.0</v>
      </c>
      <c r="Z18" s="98">
        <v>12.0</v>
      </c>
      <c r="AA18" s="219">
        <f t="shared" ref="AA18:AB18" si="56">SUM(U18,Y18)</f>
        <v>49</v>
      </c>
      <c r="AB18" s="219">
        <f t="shared" si="56"/>
        <v>48</v>
      </c>
      <c r="AC18" s="219">
        <f t="shared" si="17"/>
        <v>97</v>
      </c>
      <c r="AD18" s="294">
        <f t="shared" si="18"/>
        <v>97</v>
      </c>
      <c r="AE18" s="72">
        <v>10.0</v>
      </c>
      <c r="AF18" s="70">
        <v>8.0</v>
      </c>
      <c r="AG18" s="294"/>
      <c r="AH18" s="298"/>
      <c r="AI18" s="294">
        <f t="shared" si="19"/>
        <v>115</v>
      </c>
      <c r="AJ18" s="272">
        <f t="shared" si="20"/>
        <v>97.45762712</v>
      </c>
      <c r="AK18" s="272"/>
      <c r="AL18" s="240"/>
      <c r="AM18" s="240"/>
      <c r="AN18" s="272"/>
      <c r="AO18" s="272"/>
      <c r="AP18" s="240"/>
      <c r="AQ18" s="240"/>
      <c r="AR18" s="76"/>
      <c r="AS18" s="76"/>
      <c r="AT18" s="77"/>
      <c r="AU18" s="77"/>
      <c r="AV18" s="76"/>
      <c r="AW18" s="76"/>
      <c r="AX18" s="61"/>
      <c r="AY18" s="61"/>
      <c r="AZ18" s="299"/>
      <c r="BA18" s="299"/>
      <c r="BB18" s="299"/>
      <c r="BC18" s="272"/>
      <c r="BD18" s="241"/>
      <c r="BE18" s="241"/>
      <c r="BF18" s="25"/>
      <c r="BG18" s="25"/>
      <c r="BH18" s="32"/>
      <c r="BI18" s="32"/>
      <c r="BJ18" s="25"/>
      <c r="BK18" s="25"/>
      <c r="BL18" s="32"/>
      <c r="BM18" s="32"/>
      <c r="BN18" s="31"/>
      <c r="BO18" s="31"/>
      <c r="BP18" s="32"/>
      <c r="BQ18" s="274"/>
      <c r="BR18" s="274"/>
      <c r="BS18" s="274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274"/>
      <c r="CG18" s="274"/>
      <c r="CH18" s="274"/>
      <c r="CI18" s="274"/>
    </row>
    <row r="19">
      <c r="A19" s="296">
        <v>14.0</v>
      </c>
      <c r="B19" s="69" t="s">
        <v>30</v>
      </c>
      <c r="C19" s="10">
        <v>8.0</v>
      </c>
      <c r="D19" s="10">
        <v>2.0</v>
      </c>
      <c r="E19" s="219">
        <f t="shared" si="4"/>
        <v>10</v>
      </c>
      <c r="F19" s="219">
        <f t="shared" si="5"/>
        <v>100</v>
      </c>
      <c r="G19" s="10">
        <v>12.0</v>
      </c>
      <c r="H19" s="98">
        <v>8.0</v>
      </c>
      <c r="I19" s="219">
        <f t="shared" ref="I19:J19" si="57">SUM(C19,G19)</f>
        <v>20</v>
      </c>
      <c r="J19" s="219">
        <f t="shared" si="57"/>
        <v>10</v>
      </c>
      <c r="K19" s="219">
        <f t="shared" si="7"/>
        <v>30</v>
      </c>
      <c r="L19" s="219">
        <f t="shared" si="8"/>
        <v>96.77419355</v>
      </c>
      <c r="M19" s="70">
        <v>6.0</v>
      </c>
      <c r="N19" s="10">
        <v>9.0</v>
      </c>
      <c r="O19" s="219">
        <f t="shared" si="9"/>
        <v>26</v>
      </c>
      <c r="P19" s="219">
        <f t="shared" si="10"/>
        <v>19</v>
      </c>
      <c r="Q19" s="219">
        <f t="shared" si="11"/>
        <v>45</v>
      </c>
      <c r="R19" s="219">
        <f t="shared" si="12"/>
        <v>84.90566038</v>
      </c>
      <c r="S19" s="98">
        <v>11.0</v>
      </c>
      <c r="T19" s="235">
        <v>12.0</v>
      </c>
      <c r="U19" s="219">
        <f t="shared" ref="U19:V19" si="58">SUM(S19,O19)</f>
        <v>37</v>
      </c>
      <c r="V19" s="219">
        <f t="shared" si="58"/>
        <v>31</v>
      </c>
      <c r="W19" s="219">
        <f t="shared" si="14"/>
        <v>68</v>
      </c>
      <c r="X19" s="219">
        <f t="shared" si="15"/>
        <v>86.07594937</v>
      </c>
      <c r="Y19" s="98">
        <v>7.0</v>
      </c>
      <c r="Z19" s="98">
        <v>11.0</v>
      </c>
      <c r="AA19" s="219">
        <f t="shared" ref="AA19:AB19" si="59">SUM(U19,Y19)</f>
        <v>44</v>
      </c>
      <c r="AB19" s="219">
        <f t="shared" si="59"/>
        <v>42</v>
      </c>
      <c r="AC19" s="219">
        <f t="shared" si="17"/>
        <v>86</v>
      </c>
      <c r="AD19" s="294">
        <f t="shared" si="18"/>
        <v>86</v>
      </c>
      <c r="AE19" s="72">
        <v>9.0</v>
      </c>
      <c r="AF19" s="70">
        <v>7.0</v>
      </c>
      <c r="AG19" s="294"/>
      <c r="AH19" s="298"/>
      <c r="AI19" s="294">
        <f t="shared" si="19"/>
        <v>102</v>
      </c>
      <c r="AJ19" s="272">
        <f t="shared" si="20"/>
        <v>86.44067797</v>
      </c>
      <c r="AK19" s="272"/>
      <c r="AL19" s="240"/>
      <c r="AM19" s="240"/>
      <c r="AN19" s="272"/>
      <c r="AO19" s="272"/>
      <c r="AP19" s="240"/>
      <c r="AQ19" s="240"/>
      <c r="AR19" s="76"/>
      <c r="AS19" s="76"/>
      <c r="AT19" s="77"/>
      <c r="AU19" s="77"/>
      <c r="AV19" s="76"/>
      <c r="AW19" s="76"/>
      <c r="AX19" s="61"/>
      <c r="AY19" s="61"/>
      <c r="AZ19" s="299"/>
      <c r="BA19" s="299"/>
      <c r="BB19" s="299"/>
      <c r="BC19" s="272"/>
      <c r="BD19" s="241"/>
      <c r="BE19" s="241"/>
      <c r="BF19" s="25"/>
      <c r="BG19" s="25"/>
      <c r="BH19" s="32"/>
      <c r="BI19" s="32"/>
      <c r="BJ19" s="25"/>
      <c r="BK19" s="25"/>
      <c r="BL19" s="32"/>
      <c r="BM19" s="32"/>
      <c r="BN19" s="31"/>
      <c r="BO19" s="31"/>
      <c r="BP19" s="32"/>
      <c r="BQ19" s="274"/>
      <c r="BR19" s="274"/>
      <c r="BS19" s="274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274"/>
      <c r="CG19" s="274"/>
      <c r="CH19" s="274"/>
      <c r="CI19" s="274"/>
    </row>
    <row r="20">
      <c r="A20" s="296">
        <v>15.0</v>
      </c>
      <c r="B20" s="69" t="s">
        <v>31</v>
      </c>
      <c r="C20" s="10">
        <v>6.0</v>
      </c>
      <c r="D20" s="10">
        <v>2.0</v>
      </c>
      <c r="E20" s="219">
        <f t="shared" si="4"/>
        <v>8</v>
      </c>
      <c r="F20" s="219">
        <f t="shared" si="5"/>
        <v>80</v>
      </c>
      <c r="G20" s="10">
        <v>10.0</v>
      </c>
      <c r="H20" s="98">
        <v>6.0</v>
      </c>
      <c r="I20" s="219">
        <f t="shared" ref="I20:J20" si="60">SUM(C20,G20)</f>
        <v>16</v>
      </c>
      <c r="J20" s="219">
        <f t="shared" si="60"/>
        <v>8</v>
      </c>
      <c r="K20" s="219">
        <f t="shared" si="7"/>
        <v>24</v>
      </c>
      <c r="L20" s="219">
        <f t="shared" si="8"/>
        <v>77.41935484</v>
      </c>
      <c r="M20" s="70">
        <v>6.0</v>
      </c>
      <c r="N20" s="10">
        <v>11.0</v>
      </c>
      <c r="O20" s="219">
        <f t="shared" si="9"/>
        <v>22</v>
      </c>
      <c r="P20" s="219">
        <f t="shared" si="10"/>
        <v>19</v>
      </c>
      <c r="Q20" s="219">
        <f t="shared" si="11"/>
        <v>41</v>
      </c>
      <c r="R20" s="219">
        <f t="shared" si="12"/>
        <v>77.35849057</v>
      </c>
      <c r="S20" s="98">
        <v>10.0</v>
      </c>
      <c r="T20" s="235">
        <v>10.0</v>
      </c>
      <c r="U20" s="219">
        <f t="shared" ref="U20:V20" si="61">SUM(S20,O20)</f>
        <v>32</v>
      </c>
      <c r="V20" s="219">
        <f t="shared" si="61"/>
        <v>29</v>
      </c>
      <c r="W20" s="219">
        <f t="shared" si="14"/>
        <v>61</v>
      </c>
      <c r="X20" s="219">
        <f t="shared" si="15"/>
        <v>77.21518987</v>
      </c>
      <c r="Y20" s="98">
        <v>9.0</v>
      </c>
      <c r="Z20" s="98">
        <v>12.0</v>
      </c>
      <c r="AA20" s="219">
        <f t="shared" ref="AA20:AB20" si="62">SUM(U20,Y20)</f>
        <v>41</v>
      </c>
      <c r="AB20" s="219">
        <f t="shared" si="62"/>
        <v>41</v>
      </c>
      <c r="AC20" s="219">
        <f t="shared" si="17"/>
        <v>82</v>
      </c>
      <c r="AD20" s="294">
        <f t="shared" si="18"/>
        <v>82</v>
      </c>
      <c r="AE20" s="72">
        <v>8.0</v>
      </c>
      <c r="AF20" s="70">
        <v>7.0</v>
      </c>
      <c r="AG20" s="294"/>
      <c r="AH20" s="298"/>
      <c r="AI20" s="294">
        <f t="shared" si="19"/>
        <v>97</v>
      </c>
      <c r="AJ20" s="272">
        <f t="shared" si="20"/>
        <v>82.20338983</v>
      </c>
      <c r="AK20" s="272"/>
      <c r="AL20" s="240"/>
      <c r="AM20" s="240"/>
      <c r="AN20" s="272"/>
      <c r="AO20" s="272"/>
      <c r="AP20" s="240"/>
      <c r="AQ20" s="240"/>
      <c r="AR20" s="76"/>
      <c r="AS20" s="76"/>
      <c r="AT20" s="77"/>
      <c r="AU20" s="77"/>
      <c r="AV20" s="76"/>
      <c r="AW20" s="76"/>
      <c r="AX20" s="61"/>
      <c r="AY20" s="61"/>
      <c r="AZ20" s="299"/>
      <c r="BA20" s="299"/>
      <c r="BB20" s="299"/>
      <c r="BC20" s="272"/>
      <c r="BD20" s="241"/>
      <c r="BE20" s="241"/>
      <c r="BF20" s="25"/>
      <c r="BG20" s="25"/>
      <c r="BH20" s="32"/>
      <c r="BI20" s="32"/>
      <c r="BJ20" s="25"/>
      <c r="BK20" s="25"/>
      <c r="BL20" s="32"/>
      <c r="BM20" s="32"/>
      <c r="BN20" s="31"/>
      <c r="BO20" s="31"/>
      <c r="BP20" s="32"/>
      <c r="BQ20" s="274"/>
      <c r="BR20" s="274"/>
      <c r="BS20" s="274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274"/>
      <c r="CG20" s="274"/>
      <c r="CH20" s="274"/>
      <c r="CI20" s="274"/>
    </row>
    <row r="21">
      <c r="A21" s="296">
        <v>16.0</v>
      </c>
      <c r="B21" s="69" t="s">
        <v>32</v>
      </c>
      <c r="C21" s="10">
        <v>8.0</v>
      </c>
      <c r="D21" s="10">
        <v>2.0</v>
      </c>
      <c r="E21" s="219">
        <f t="shared" si="4"/>
        <v>10</v>
      </c>
      <c r="F21" s="219">
        <f t="shared" si="5"/>
        <v>100</v>
      </c>
      <c r="G21" s="10">
        <v>6.0</v>
      </c>
      <c r="H21" s="98">
        <v>6.0</v>
      </c>
      <c r="I21" s="219">
        <f t="shared" ref="I21:J21" si="63">SUM(C21,G21)</f>
        <v>14</v>
      </c>
      <c r="J21" s="219">
        <f t="shared" si="63"/>
        <v>8</v>
      </c>
      <c r="K21" s="219">
        <f t="shared" si="7"/>
        <v>22</v>
      </c>
      <c r="L21" s="300">
        <f t="shared" si="8"/>
        <v>70.96774194</v>
      </c>
      <c r="M21" s="70">
        <v>8.0</v>
      </c>
      <c r="N21" s="10">
        <v>12.0</v>
      </c>
      <c r="O21" s="219">
        <f t="shared" si="9"/>
        <v>22</v>
      </c>
      <c r="P21" s="219">
        <f t="shared" si="10"/>
        <v>20</v>
      </c>
      <c r="Q21" s="219">
        <f t="shared" si="11"/>
        <v>42</v>
      </c>
      <c r="R21" s="219">
        <f t="shared" si="12"/>
        <v>79.24528302</v>
      </c>
      <c r="S21" s="98">
        <v>11.0</v>
      </c>
      <c r="T21" s="235">
        <v>14.0</v>
      </c>
      <c r="U21" s="219">
        <f t="shared" ref="U21:V21" si="64">SUM(S21,O21)</f>
        <v>33</v>
      </c>
      <c r="V21" s="219">
        <f t="shared" si="64"/>
        <v>34</v>
      </c>
      <c r="W21" s="219">
        <f t="shared" si="14"/>
        <v>67</v>
      </c>
      <c r="X21" s="219">
        <f t="shared" si="15"/>
        <v>84.81012658</v>
      </c>
      <c r="Y21" s="98">
        <v>9.0</v>
      </c>
      <c r="Z21" s="98">
        <v>12.0</v>
      </c>
      <c r="AA21" s="219">
        <f t="shared" ref="AA21:AB21" si="65">SUM(U21,Y21)</f>
        <v>42</v>
      </c>
      <c r="AB21" s="219">
        <f t="shared" si="65"/>
        <v>46</v>
      </c>
      <c r="AC21" s="219">
        <f t="shared" si="17"/>
        <v>88</v>
      </c>
      <c r="AD21" s="294">
        <f t="shared" si="18"/>
        <v>88</v>
      </c>
      <c r="AE21" s="72">
        <v>10.0</v>
      </c>
      <c r="AF21" s="70">
        <v>8.0</v>
      </c>
      <c r="AG21" s="294"/>
      <c r="AH21" s="298"/>
      <c r="AI21" s="294">
        <f t="shared" si="19"/>
        <v>106</v>
      </c>
      <c r="AJ21" s="272">
        <f t="shared" si="20"/>
        <v>89.83050847</v>
      </c>
      <c r="AK21" s="272"/>
      <c r="AL21" s="240"/>
      <c r="AM21" s="240"/>
      <c r="AN21" s="272"/>
      <c r="AO21" s="272"/>
      <c r="AP21" s="240"/>
      <c r="AQ21" s="240"/>
      <c r="AR21" s="76"/>
      <c r="AS21" s="76"/>
      <c r="AT21" s="77"/>
      <c r="AU21" s="77"/>
      <c r="AV21" s="76"/>
      <c r="AW21" s="76"/>
      <c r="AX21" s="61"/>
      <c r="AY21" s="61"/>
      <c r="AZ21" s="299"/>
      <c r="BA21" s="299"/>
      <c r="BB21" s="299"/>
      <c r="BC21" s="272"/>
      <c r="BD21" s="241"/>
      <c r="BE21" s="241"/>
      <c r="BF21" s="25"/>
      <c r="BG21" s="25"/>
      <c r="BH21" s="32"/>
      <c r="BI21" s="32"/>
      <c r="BJ21" s="25"/>
      <c r="BK21" s="25"/>
      <c r="BL21" s="32"/>
      <c r="BM21" s="32"/>
      <c r="BN21" s="31"/>
      <c r="BO21" s="31"/>
      <c r="BP21" s="32"/>
      <c r="BQ21" s="274"/>
      <c r="BR21" s="274"/>
      <c r="BS21" s="274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274"/>
      <c r="CG21" s="274"/>
      <c r="CH21" s="274"/>
      <c r="CI21" s="274"/>
    </row>
    <row r="22">
      <c r="A22" s="296">
        <v>17.0</v>
      </c>
      <c r="B22" s="69" t="s">
        <v>33</v>
      </c>
      <c r="C22" s="10">
        <v>8.0</v>
      </c>
      <c r="D22" s="10">
        <v>2.0</v>
      </c>
      <c r="E22" s="219">
        <f t="shared" si="4"/>
        <v>10</v>
      </c>
      <c r="F22" s="219">
        <f t="shared" si="5"/>
        <v>100</v>
      </c>
      <c r="G22" s="10">
        <v>11.0</v>
      </c>
      <c r="H22" s="98">
        <v>8.0</v>
      </c>
      <c r="I22" s="219">
        <f t="shared" ref="I22:J22" si="66">SUM(C22,G22)</f>
        <v>19</v>
      </c>
      <c r="J22" s="219">
        <f t="shared" si="66"/>
        <v>10</v>
      </c>
      <c r="K22" s="219">
        <f t="shared" si="7"/>
        <v>29</v>
      </c>
      <c r="L22" s="219">
        <f t="shared" si="8"/>
        <v>93.5483871</v>
      </c>
      <c r="M22" s="70">
        <v>7.0</v>
      </c>
      <c r="N22" s="10">
        <v>13.0</v>
      </c>
      <c r="O22" s="219">
        <f t="shared" si="9"/>
        <v>26</v>
      </c>
      <c r="P22" s="219">
        <f t="shared" si="10"/>
        <v>23</v>
      </c>
      <c r="Q22" s="219">
        <f t="shared" si="11"/>
        <v>49</v>
      </c>
      <c r="R22" s="219">
        <f t="shared" si="12"/>
        <v>92.45283019</v>
      </c>
      <c r="S22" s="98">
        <v>11.0</v>
      </c>
      <c r="T22" s="235">
        <v>12.0</v>
      </c>
      <c r="U22" s="219">
        <f t="shared" ref="U22:V22" si="67">SUM(S22,O22)</f>
        <v>37</v>
      </c>
      <c r="V22" s="219">
        <f t="shared" si="67"/>
        <v>35</v>
      </c>
      <c r="W22" s="219">
        <f t="shared" si="14"/>
        <v>72</v>
      </c>
      <c r="X22" s="219">
        <f t="shared" si="15"/>
        <v>91.13924051</v>
      </c>
      <c r="Y22" s="98">
        <v>8.0</v>
      </c>
      <c r="Z22" s="98">
        <v>10.0</v>
      </c>
      <c r="AA22" s="219">
        <f t="shared" ref="AA22:AB22" si="68">SUM(U22,Y22)</f>
        <v>45</v>
      </c>
      <c r="AB22" s="219">
        <f t="shared" si="68"/>
        <v>45</v>
      </c>
      <c r="AC22" s="219">
        <f t="shared" si="17"/>
        <v>90</v>
      </c>
      <c r="AD22" s="294">
        <f t="shared" si="18"/>
        <v>90</v>
      </c>
      <c r="AE22" s="72">
        <v>9.0</v>
      </c>
      <c r="AF22" s="70">
        <v>7.0</v>
      </c>
      <c r="AG22" s="294"/>
      <c r="AH22" s="298"/>
      <c r="AI22" s="294">
        <f t="shared" si="19"/>
        <v>106</v>
      </c>
      <c r="AJ22" s="272">
        <f t="shared" si="20"/>
        <v>89.83050847</v>
      </c>
      <c r="AK22" s="272"/>
      <c r="AL22" s="240"/>
      <c r="AM22" s="240"/>
      <c r="AN22" s="272"/>
      <c r="AO22" s="272"/>
      <c r="AP22" s="240"/>
      <c r="AQ22" s="240"/>
      <c r="AR22" s="76"/>
      <c r="AS22" s="76"/>
      <c r="AT22" s="77"/>
      <c r="AU22" s="77"/>
      <c r="AV22" s="76"/>
      <c r="AW22" s="76"/>
      <c r="AX22" s="61"/>
      <c r="AY22" s="61"/>
      <c r="AZ22" s="299"/>
      <c r="BA22" s="299"/>
      <c r="BB22" s="299"/>
      <c r="BC22" s="272"/>
      <c r="BD22" s="241"/>
      <c r="BE22" s="241"/>
      <c r="BF22" s="25"/>
      <c r="BG22" s="25"/>
      <c r="BH22" s="32"/>
      <c r="BI22" s="32"/>
      <c r="BJ22" s="25"/>
      <c r="BK22" s="25"/>
      <c r="BL22" s="32"/>
      <c r="BM22" s="32"/>
      <c r="BN22" s="31"/>
      <c r="BO22" s="31"/>
      <c r="BP22" s="32"/>
      <c r="BQ22" s="274"/>
      <c r="BR22" s="274"/>
      <c r="BS22" s="274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274"/>
      <c r="CG22" s="274"/>
      <c r="CH22" s="274"/>
      <c r="CI22" s="274"/>
    </row>
    <row r="23">
      <c r="A23" s="296">
        <v>18.0</v>
      </c>
      <c r="B23" s="69" t="s">
        <v>34</v>
      </c>
      <c r="C23" s="10">
        <v>8.0</v>
      </c>
      <c r="D23" s="10">
        <v>2.0</v>
      </c>
      <c r="E23" s="219">
        <f t="shared" si="4"/>
        <v>10</v>
      </c>
      <c r="F23" s="219">
        <f t="shared" si="5"/>
        <v>100</v>
      </c>
      <c r="G23" s="10">
        <v>13.0</v>
      </c>
      <c r="H23" s="98">
        <v>7.0</v>
      </c>
      <c r="I23" s="219">
        <f t="shared" ref="I23:J23" si="69">SUM(C23,G23)</f>
        <v>21</v>
      </c>
      <c r="J23" s="219">
        <f t="shared" si="69"/>
        <v>9</v>
      </c>
      <c r="K23" s="219">
        <f t="shared" si="7"/>
        <v>30</v>
      </c>
      <c r="L23" s="219">
        <f t="shared" si="8"/>
        <v>96.77419355</v>
      </c>
      <c r="M23" s="70">
        <v>7.0</v>
      </c>
      <c r="N23" s="10">
        <v>13.0</v>
      </c>
      <c r="O23" s="219">
        <f t="shared" si="9"/>
        <v>28</v>
      </c>
      <c r="P23" s="219">
        <f t="shared" si="10"/>
        <v>22</v>
      </c>
      <c r="Q23" s="219">
        <f t="shared" si="11"/>
        <v>50</v>
      </c>
      <c r="R23" s="219">
        <f t="shared" si="12"/>
        <v>94.33962264</v>
      </c>
      <c r="S23" s="98">
        <v>10.0</v>
      </c>
      <c r="T23" s="235">
        <v>12.0</v>
      </c>
      <c r="U23" s="219">
        <f t="shared" ref="U23:V23" si="70">SUM(S23,O23)</f>
        <v>38</v>
      </c>
      <c r="V23" s="219">
        <f t="shared" si="70"/>
        <v>34</v>
      </c>
      <c r="W23" s="219">
        <f t="shared" si="14"/>
        <v>72</v>
      </c>
      <c r="X23" s="219">
        <f t="shared" si="15"/>
        <v>91.13924051</v>
      </c>
      <c r="Y23" s="98">
        <v>7.0</v>
      </c>
      <c r="Z23" s="98">
        <v>11.0</v>
      </c>
      <c r="AA23" s="219">
        <f t="shared" ref="AA23:AB23" si="71">SUM(U23,Y23)</f>
        <v>45</v>
      </c>
      <c r="AB23" s="219">
        <f t="shared" si="71"/>
        <v>45</v>
      </c>
      <c r="AC23" s="219">
        <f t="shared" si="17"/>
        <v>90</v>
      </c>
      <c r="AD23" s="294">
        <f t="shared" si="18"/>
        <v>90</v>
      </c>
      <c r="AE23" s="72">
        <v>8.0</v>
      </c>
      <c r="AF23" s="70">
        <v>6.0</v>
      </c>
      <c r="AG23" s="294"/>
      <c r="AH23" s="298"/>
      <c r="AI23" s="294">
        <f t="shared" si="19"/>
        <v>104</v>
      </c>
      <c r="AJ23" s="272">
        <f t="shared" si="20"/>
        <v>88.13559322</v>
      </c>
      <c r="AK23" s="272"/>
      <c r="AL23" s="240"/>
      <c r="AM23" s="240"/>
      <c r="AN23" s="272"/>
      <c r="AO23" s="272"/>
      <c r="AP23" s="240"/>
      <c r="AQ23" s="240"/>
      <c r="AR23" s="76"/>
      <c r="AS23" s="76"/>
      <c r="AT23" s="77"/>
      <c r="AU23" s="77"/>
      <c r="AV23" s="76"/>
      <c r="AW23" s="76"/>
      <c r="AX23" s="61"/>
      <c r="AY23" s="61"/>
      <c r="AZ23" s="299"/>
      <c r="BA23" s="299"/>
      <c r="BB23" s="299"/>
      <c r="BC23" s="272"/>
      <c r="BD23" s="241"/>
      <c r="BE23" s="241"/>
      <c r="BF23" s="25"/>
      <c r="BG23" s="25"/>
      <c r="BH23" s="32"/>
      <c r="BI23" s="32"/>
      <c r="BJ23" s="25"/>
      <c r="BK23" s="25"/>
      <c r="BL23" s="32"/>
      <c r="BM23" s="32"/>
      <c r="BN23" s="31"/>
      <c r="BO23" s="31"/>
      <c r="BP23" s="32"/>
      <c r="BQ23" s="274"/>
      <c r="BR23" s="274"/>
      <c r="BS23" s="274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274"/>
      <c r="CG23" s="274"/>
      <c r="CH23" s="274"/>
      <c r="CI23" s="274"/>
    </row>
    <row r="24">
      <c r="A24" s="296">
        <v>19.0</v>
      </c>
      <c r="B24" s="69" t="s">
        <v>35</v>
      </c>
      <c r="C24" s="10">
        <v>7.0</v>
      </c>
      <c r="D24" s="10">
        <v>2.0</v>
      </c>
      <c r="E24" s="219">
        <f t="shared" si="4"/>
        <v>9</v>
      </c>
      <c r="F24" s="219">
        <f t="shared" si="5"/>
        <v>90</v>
      </c>
      <c r="G24" s="10">
        <v>11.0</v>
      </c>
      <c r="H24" s="98">
        <v>5.0</v>
      </c>
      <c r="I24" s="219">
        <f t="shared" ref="I24:J24" si="72">SUM(C24,G24)</f>
        <v>18</v>
      </c>
      <c r="J24" s="219">
        <f t="shared" si="72"/>
        <v>7</v>
      </c>
      <c r="K24" s="219">
        <f t="shared" si="7"/>
        <v>25</v>
      </c>
      <c r="L24" s="219">
        <f t="shared" si="8"/>
        <v>80.64516129</v>
      </c>
      <c r="M24" s="70">
        <v>7.0</v>
      </c>
      <c r="N24" s="10">
        <v>14.0</v>
      </c>
      <c r="O24" s="219">
        <f t="shared" si="9"/>
        <v>25</v>
      </c>
      <c r="P24" s="219">
        <f t="shared" si="10"/>
        <v>21</v>
      </c>
      <c r="Q24" s="219">
        <f t="shared" si="11"/>
        <v>46</v>
      </c>
      <c r="R24" s="219">
        <f t="shared" si="12"/>
        <v>86.79245283</v>
      </c>
      <c r="S24" s="98">
        <v>11.0</v>
      </c>
      <c r="T24" s="235">
        <v>14.0</v>
      </c>
      <c r="U24" s="219">
        <f t="shared" ref="U24:V24" si="73">SUM(S24,O24)</f>
        <v>36</v>
      </c>
      <c r="V24" s="219">
        <f t="shared" si="73"/>
        <v>35</v>
      </c>
      <c r="W24" s="219">
        <f t="shared" si="14"/>
        <v>71</v>
      </c>
      <c r="X24" s="219">
        <f t="shared" si="15"/>
        <v>89.87341772</v>
      </c>
      <c r="Y24" s="98">
        <v>8.0</v>
      </c>
      <c r="Z24" s="98">
        <v>11.0</v>
      </c>
      <c r="AA24" s="219">
        <f t="shared" ref="AA24:AB24" si="74">SUM(U24,Y24)</f>
        <v>44</v>
      </c>
      <c r="AB24" s="219">
        <f t="shared" si="74"/>
        <v>46</v>
      </c>
      <c r="AC24" s="219">
        <f t="shared" si="17"/>
        <v>90</v>
      </c>
      <c r="AD24" s="294">
        <f t="shared" si="18"/>
        <v>90</v>
      </c>
      <c r="AE24" s="72">
        <v>9.0</v>
      </c>
      <c r="AF24" s="70">
        <v>7.0</v>
      </c>
      <c r="AG24" s="294"/>
      <c r="AH24" s="298"/>
      <c r="AI24" s="294">
        <f t="shared" si="19"/>
        <v>106</v>
      </c>
      <c r="AJ24" s="272">
        <f t="shared" si="20"/>
        <v>89.83050847</v>
      </c>
      <c r="AK24" s="272"/>
      <c r="AL24" s="240"/>
      <c r="AM24" s="240"/>
      <c r="AN24" s="272"/>
      <c r="AO24" s="272"/>
      <c r="AP24" s="240"/>
      <c r="AQ24" s="240"/>
      <c r="AR24" s="76"/>
      <c r="AS24" s="76"/>
      <c r="AT24" s="77"/>
      <c r="AU24" s="77"/>
      <c r="AV24" s="76"/>
      <c r="AW24" s="76"/>
      <c r="AX24" s="61"/>
      <c r="AY24" s="61"/>
      <c r="AZ24" s="299"/>
      <c r="BA24" s="299"/>
      <c r="BB24" s="299"/>
      <c r="BC24" s="272"/>
      <c r="BD24" s="241"/>
      <c r="BE24" s="241"/>
      <c r="BF24" s="25"/>
      <c r="BG24" s="25"/>
      <c r="BH24" s="32"/>
      <c r="BI24" s="32"/>
      <c r="BJ24" s="25"/>
      <c r="BK24" s="25"/>
      <c r="BL24" s="32"/>
      <c r="BM24" s="32"/>
      <c r="BN24" s="31"/>
      <c r="BO24" s="31"/>
      <c r="BP24" s="32"/>
      <c r="BQ24" s="274"/>
      <c r="BR24" s="274"/>
      <c r="BS24" s="274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274"/>
      <c r="CG24" s="274"/>
      <c r="CH24" s="274"/>
      <c r="CI24" s="274"/>
    </row>
    <row r="25">
      <c r="A25" s="296">
        <v>20.0</v>
      </c>
      <c r="B25" s="69" t="s">
        <v>36</v>
      </c>
      <c r="C25" s="10">
        <v>7.0</v>
      </c>
      <c r="D25" s="10">
        <v>2.0</v>
      </c>
      <c r="E25" s="219">
        <f t="shared" si="4"/>
        <v>9</v>
      </c>
      <c r="F25" s="219">
        <f t="shared" si="5"/>
        <v>90</v>
      </c>
      <c r="G25" s="10">
        <v>11.0</v>
      </c>
      <c r="H25" s="98">
        <v>7.0</v>
      </c>
      <c r="I25" s="219">
        <f t="shared" ref="I25:J25" si="75">SUM(C25,G25)</f>
        <v>18</v>
      </c>
      <c r="J25" s="219">
        <f t="shared" si="75"/>
        <v>9</v>
      </c>
      <c r="K25" s="219">
        <f t="shared" si="7"/>
        <v>27</v>
      </c>
      <c r="L25" s="219">
        <f t="shared" si="8"/>
        <v>87.09677419</v>
      </c>
      <c r="M25" s="70">
        <v>8.0</v>
      </c>
      <c r="N25" s="10">
        <v>10.0</v>
      </c>
      <c r="O25" s="219">
        <f t="shared" si="9"/>
        <v>26</v>
      </c>
      <c r="P25" s="219">
        <f t="shared" si="10"/>
        <v>19</v>
      </c>
      <c r="Q25" s="219">
        <f t="shared" si="11"/>
        <v>45</v>
      </c>
      <c r="R25" s="219">
        <f t="shared" si="12"/>
        <v>84.90566038</v>
      </c>
      <c r="S25" s="98">
        <v>12.0</v>
      </c>
      <c r="T25" s="235">
        <v>12.0</v>
      </c>
      <c r="U25" s="219">
        <f t="shared" ref="U25:V25" si="76">SUM(S25,O25)</f>
        <v>38</v>
      </c>
      <c r="V25" s="219">
        <f t="shared" si="76"/>
        <v>31</v>
      </c>
      <c r="W25" s="219">
        <f t="shared" si="14"/>
        <v>69</v>
      </c>
      <c r="X25" s="219">
        <f t="shared" si="15"/>
        <v>87.34177215</v>
      </c>
      <c r="Y25" s="98">
        <v>9.0</v>
      </c>
      <c r="Z25" s="98">
        <v>11.0</v>
      </c>
      <c r="AA25" s="219">
        <f t="shared" ref="AA25:AB25" si="77">SUM(U25,Y25)</f>
        <v>47</v>
      </c>
      <c r="AB25" s="219">
        <f t="shared" si="77"/>
        <v>42</v>
      </c>
      <c r="AC25" s="219">
        <f t="shared" si="17"/>
        <v>89</v>
      </c>
      <c r="AD25" s="294">
        <f t="shared" si="18"/>
        <v>89</v>
      </c>
      <c r="AE25" s="72">
        <v>9.0</v>
      </c>
      <c r="AF25" s="70">
        <v>7.0</v>
      </c>
      <c r="AG25" s="294"/>
      <c r="AH25" s="298"/>
      <c r="AI25" s="294">
        <f t="shared" si="19"/>
        <v>105</v>
      </c>
      <c r="AJ25" s="272">
        <f t="shared" si="20"/>
        <v>88.98305085</v>
      </c>
      <c r="AK25" s="272"/>
      <c r="AL25" s="240"/>
      <c r="AM25" s="240"/>
      <c r="AN25" s="272"/>
      <c r="AO25" s="272"/>
      <c r="AP25" s="240"/>
      <c r="AQ25" s="240"/>
      <c r="AR25" s="76"/>
      <c r="AS25" s="76"/>
      <c r="AT25" s="77"/>
      <c r="AU25" s="77"/>
      <c r="AV25" s="76"/>
      <c r="AW25" s="76"/>
      <c r="AX25" s="61"/>
      <c r="AY25" s="61"/>
      <c r="AZ25" s="299"/>
      <c r="BA25" s="299"/>
      <c r="BB25" s="299"/>
      <c r="BC25" s="272"/>
      <c r="BD25" s="241"/>
      <c r="BE25" s="241"/>
      <c r="BF25" s="25"/>
      <c r="BG25" s="25"/>
      <c r="BH25" s="32"/>
      <c r="BI25" s="32"/>
      <c r="BJ25" s="25"/>
      <c r="BK25" s="25"/>
      <c r="BL25" s="32"/>
      <c r="BM25" s="32"/>
      <c r="BN25" s="31"/>
      <c r="BO25" s="31"/>
      <c r="BP25" s="32"/>
      <c r="BQ25" s="274"/>
      <c r="BR25" s="274"/>
      <c r="BS25" s="274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274"/>
      <c r="CG25" s="274"/>
      <c r="CH25" s="274"/>
      <c r="CI25" s="274"/>
    </row>
    <row r="26">
      <c r="A26" s="296">
        <v>21.0</v>
      </c>
      <c r="B26" s="69" t="s">
        <v>37</v>
      </c>
      <c r="C26" s="10">
        <v>7.0</v>
      </c>
      <c r="D26" s="10">
        <v>2.0</v>
      </c>
      <c r="E26" s="219">
        <f t="shared" si="4"/>
        <v>9</v>
      </c>
      <c r="F26" s="219">
        <f t="shared" si="5"/>
        <v>90</v>
      </c>
      <c r="G26" s="10">
        <v>11.0</v>
      </c>
      <c r="H26" s="98">
        <v>8.0</v>
      </c>
      <c r="I26" s="219">
        <f t="shared" ref="I26:J26" si="78">SUM(C26,G26)</f>
        <v>18</v>
      </c>
      <c r="J26" s="219">
        <f t="shared" si="78"/>
        <v>10</v>
      </c>
      <c r="K26" s="219">
        <f t="shared" si="7"/>
        <v>28</v>
      </c>
      <c r="L26" s="219">
        <f t="shared" si="8"/>
        <v>90.32258065</v>
      </c>
      <c r="M26" s="70">
        <v>7.0</v>
      </c>
      <c r="N26" s="10">
        <v>9.0</v>
      </c>
      <c r="O26" s="219">
        <f t="shared" si="9"/>
        <v>25</v>
      </c>
      <c r="P26" s="219">
        <f t="shared" si="10"/>
        <v>19</v>
      </c>
      <c r="Q26" s="219">
        <f t="shared" si="11"/>
        <v>44</v>
      </c>
      <c r="R26" s="219">
        <f t="shared" si="12"/>
        <v>83.01886792</v>
      </c>
      <c r="S26" s="98">
        <v>11.0</v>
      </c>
      <c r="T26" s="235">
        <v>12.0</v>
      </c>
      <c r="U26" s="219">
        <f t="shared" ref="U26:V26" si="79">SUM(S26,O26)</f>
        <v>36</v>
      </c>
      <c r="V26" s="219">
        <f t="shared" si="79"/>
        <v>31</v>
      </c>
      <c r="W26" s="219">
        <f t="shared" si="14"/>
        <v>67</v>
      </c>
      <c r="X26" s="219">
        <f t="shared" si="15"/>
        <v>84.81012658</v>
      </c>
      <c r="Y26" s="98">
        <v>7.0</v>
      </c>
      <c r="Z26" s="98">
        <v>10.0</v>
      </c>
      <c r="AA26" s="219">
        <f t="shared" ref="AA26:AB26" si="80">SUM(U26,Y26)</f>
        <v>43</v>
      </c>
      <c r="AB26" s="219">
        <f t="shared" si="80"/>
        <v>41</v>
      </c>
      <c r="AC26" s="219">
        <f t="shared" si="17"/>
        <v>84</v>
      </c>
      <c r="AD26" s="294">
        <f t="shared" si="18"/>
        <v>84</v>
      </c>
      <c r="AE26" s="72">
        <v>9.0</v>
      </c>
      <c r="AF26" s="70">
        <v>7.0</v>
      </c>
      <c r="AG26" s="294"/>
      <c r="AH26" s="298"/>
      <c r="AI26" s="294">
        <f t="shared" si="19"/>
        <v>100</v>
      </c>
      <c r="AJ26" s="272">
        <f t="shared" si="20"/>
        <v>84.74576271</v>
      </c>
      <c r="AK26" s="272"/>
      <c r="AL26" s="240"/>
      <c r="AM26" s="240"/>
      <c r="AN26" s="272"/>
      <c r="AO26" s="272"/>
      <c r="AP26" s="240"/>
      <c r="AQ26" s="240"/>
      <c r="AR26" s="76"/>
      <c r="AS26" s="76"/>
      <c r="AT26" s="77"/>
      <c r="AU26" s="77"/>
      <c r="AV26" s="76"/>
      <c r="AW26" s="76"/>
      <c r="AX26" s="61"/>
      <c r="AY26" s="61"/>
      <c r="AZ26" s="299"/>
      <c r="BA26" s="299"/>
      <c r="BB26" s="299"/>
      <c r="BC26" s="272"/>
      <c r="BD26" s="241"/>
      <c r="BE26" s="241"/>
      <c r="BF26" s="25"/>
      <c r="BG26" s="25"/>
      <c r="BH26" s="32"/>
      <c r="BI26" s="32"/>
      <c r="BJ26" s="25"/>
      <c r="BK26" s="25"/>
      <c r="BL26" s="32"/>
      <c r="BM26" s="32"/>
      <c r="BN26" s="31"/>
      <c r="BO26" s="31"/>
      <c r="BP26" s="32"/>
      <c r="BQ26" s="274"/>
      <c r="BR26" s="274"/>
      <c r="BS26" s="274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274"/>
      <c r="CG26" s="274"/>
      <c r="CH26" s="274"/>
      <c r="CI26" s="274"/>
    </row>
    <row r="27">
      <c r="A27" s="296">
        <v>22.0</v>
      </c>
      <c r="B27" s="69" t="s">
        <v>38</v>
      </c>
      <c r="C27" s="10">
        <v>7.0</v>
      </c>
      <c r="D27" s="10">
        <v>2.0</v>
      </c>
      <c r="E27" s="219">
        <f t="shared" si="4"/>
        <v>9</v>
      </c>
      <c r="F27" s="219">
        <f t="shared" si="5"/>
        <v>90</v>
      </c>
      <c r="G27" s="10">
        <v>12.0</v>
      </c>
      <c r="H27" s="98">
        <v>6.0</v>
      </c>
      <c r="I27" s="219">
        <f t="shared" ref="I27:J27" si="81">SUM(C27,G27)</f>
        <v>19</v>
      </c>
      <c r="J27" s="219">
        <f t="shared" si="81"/>
        <v>8</v>
      </c>
      <c r="K27" s="219">
        <f t="shared" si="7"/>
        <v>27</v>
      </c>
      <c r="L27" s="219">
        <f t="shared" si="8"/>
        <v>87.09677419</v>
      </c>
      <c r="M27" s="70">
        <v>6.0</v>
      </c>
      <c r="N27" s="10">
        <v>9.0</v>
      </c>
      <c r="O27" s="219">
        <f t="shared" si="9"/>
        <v>25</v>
      </c>
      <c r="P27" s="219">
        <f t="shared" si="10"/>
        <v>17</v>
      </c>
      <c r="Q27" s="219">
        <f t="shared" si="11"/>
        <v>42</v>
      </c>
      <c r="R27" s="219">
        <f t="shared" si="12"/>
        <v>79.24528302</v>
      </c>
      <c r="S27" s="98">
        <v>6.0</v>
      </c>
      <c r="T27" s="235">
        <v>8.0</v>
      </c>
      <c r="U27" s="219">
        <f t="shared" ref="U27:V27" si="82">SUM(S27,O27)</f>
        <v>31</v>
      </c>
      <c r="V27" s="219">
        <f t="shared" si="82"/>
        <v>25</v>
      </c>
      <c r="W27" s="219">
        <f t="shared" si="14"/>
        <v>56</v>
      </c>
      <c r="X27" s="219">
        <f t="shared" si="15"/>
        <v>70.88607595</v>
      </c>
      <c r="Y27" s="98">
        <v>6.0</v>
      </c>
      <c r="Z27" s="98">
        <v>9.0</v>
      </c>
      <c r="AA27" s="219">
        <f t="shared" ref="AA27:AB27" si="83">SUM(U27,Y27)</f>
        <v>37</v>
      </c>
      <c r="AB27" s="219">
        <f t="shared" si="83"/>
        <v>34</v>
      </c>
      <c r="AC27" s="219">
        <f t="shared" si="17"/>
        <v>71</v>
      </c>
      <c r="AD27" s="294">
        <f t="shared" si="18"/>
        <v>71</v>
      </c>
      <c r="AE27" s="72">
        <v>9.0</v>
      </c>
      <c r="AF27" s="70">
        <v>7.0</v>
      </c>
      <c r="AG27" s="294"/>
      <c r="AH27" s="298"/>
      <c r="AI27" s="294">
        <f t="shared" si="19"/>
        <v>87</v>
      </c>
      <c r="AJ27" s="272">
        <f t="shared" si="20"/>
        <v>73.72881356</v>
      </c>
      <c r="AK27" s="272"/>
      <c r="AL27" s="240"/>
      <c r="AM27" s="240"/>
      <c r="AN27" s="272"/>
      <c r="AO27" s="272"/>
      <c r="AP27" s="240"/>
      <c r="AQ27" s="240"/>
      <c r="AR27" s="76"/>
      <c r="AS27" s="76"/>
      <c r="AT27" s="77"/>
      <c r="AU27" s="77"/>
      <c r="AV27" s="76"/>
      <c r="AW27" s="76"/>
      <c r="AX27" s="61"/>
      <c r="AY27" s="61"/>
      <c r="AZ27" s="299"/>
      <c r="BA27" s="299"/>
      <c r="BB27" s="299"/>
      <c r="BC27" s="272"/>
      <c r="BD27" s="241"/>
      <c r="BE27" s="241"/>
      <c r="BF27" s="25"/>
      <c r="BG27" s="25"/>
      <c r="BH27" s="32"/>
      <c r="BI27" s="32"/>
      <c r="BJ27" s="25"/>
      <c r="BK27" s="25"/>
      <c r="BL27" s="32"/>
      <c r="BM27" s="32"/>
      <c r="BN27" s="31"/>
      <c r="BO27" s="31"/>
      <c r="BP27" s="32"/>
      <c r="BQ27" s="274"/>
      <c r="BR27" s="274"/>
      <c r="BS27" s="274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274"/>
      <c r="CG27" s="274"/>
      <c r="CH27" s="274"/>
      <c r="CI27" s="274"/>
    </row>
    <row r="28">
      <c r="A28" s="296">
        <v>23.0</v>
      </c>
      <c r="B28" s="69" t="s">
        <v>39</v>
      </c>
      <c r="C28" s="10">
        <v>8.0</v>
      </c>
      <c r="D28" s="10">
        <v>2.0</v>
      </c>
      <c r="E28" s="219">
        <f t="shared" si="4"/>
        <v>10</v>
      </c>
      <c r="F28" s="219">
        <f t="shared" si="5"/>
        <v>100</v>
      </c>
      <c r="G28" s="10">
        <v>13.0</v>
      </c>
      <c r="H28" s="98">
        <v>8.0</v>
      </c>
      <c r="I28" s="219">
        <f t="shared" ref="I28:J28" si="84">SUM(C28,G28)</f>
        <v>21</v>
      </c>
      <c r="J28" s="219">
        <f t="shared" si="84"/>
        <v>10</v>
      </c>
      <c r="K28" s="219">
        <f t="shared" si="7"/>
        <v>31</v>
      </c>
      <c r="L28" s="219">
        <f t="shared" si="8"/>
        <v>100</v>
      </c>
      <c r="M28" s="70">
        <v>7.0</v>
      </c>
      <c r="N28" s="10">
        <v>14.0</v>
      </c>
      <c r="O28" s="219">
        <f t="shared" si="9"/>
        <v>28</v>
      </c>
      <c r="P28" s="219">
        <f t="shared" si="10"/>
        <v>24</v>
      </c>
      <c r="Q28" s="219">
        <f t="shared" si="11"/>
        <v>52</v>
      </c>
      <c r="R28" s="219">
        <f t="shared" si="12"/>
        <v>98.11320755</v>
      </c>
      <c r="S28" s="98">
        <v>12.0</v>
      </c>
      <c r="T28" s="235">
        <v>14.0</v>
      </c>
      <c r="U28" s="219">
        <f t="shared" ref="U28:V28" si="85">SUM(S28,O28)</f>
        <v>40</v>
      </c>
      <c r="V28" s="219">
        <f t="shared" si="85"/>
        <v>38</v>
      </c>
      <c r="W28" s="219">
        <f t="shared" si="14"/>
        <v>78</v>
      </c>
      <c r="X28" s="219">
        <f t="shared" si="15"/>
        <v>98.73417722</v>
      </c>
      <c r="Y28" s="98">
        <v>8.0</v>
      </c>
      <c r="Z28" s="98">
        <v>10.0</v>
      </c>
      <c r="AA28" s="219">
        <f t="shared" ref="AA28:AB28" si="86">SUM(U28,Y28)</f>
        <v>48</v>
      </c>
      <c r="AB28" s="219">
        <f t="shared" si="86"/>
        <v>48</v>
      </c>
      <c r="AC28" s="219">
        <f t="shared" si="17"/>
        <v>96</v>
      </c>
      <c r="AD28" s="294">
        <f t="shared" si="18"/>
        <v>96</v>
      </c>
      <c r="AE28" s="72">
        <v>9.0</v>
      </c>
      <c r="AF28" s="70">
        <v>7.0</v>
      </c>
      <c r="AG28" s="294"/>
      <c r="AH28" s="298"/>
      <c r="AI28" s="294">
        <f t="shared" si="19"/>
        <v>112</v>
      </c>
      <c r="AJ28" s="272">
        <f t="shared" si="20"/>
        <v>94.91525424</v>
      </c>
      <c r="AK28" s="272"/>
      <c r="AL28" s="240"/>
      <c r="AM28" s="240"/>
      <c r="AN28" s="272"/>
      <c r="AO28" s="272"/>
      <c r="AP28" s="240"/>
      <c r="AQ28" s="240"/>
      <c r="AR28" s="76"/>
      <c r="AS28" s="76"/>
      <c r="AT28" s="77"/>
      <c r="AU28" s="77"/>
      <c r="AV28" s="76"/>
      <c r="AW28" s="76"/>
      <c r="AX28" s="61"/>
      <c r="AY28" s="61"/>
      <c r="AZ28" s="299"/>
      <c r="BA28" s="299"/>
      <c r="BB28" s="299"/>
      <c r="BC28" s="272"/>
      <c r="BD28" s="241"/>
      <c r="BE28" s="241"/>
      <c r="BF28" s="25"/>
      <c r="BG28" s="25"/>
      <c r="BH28" s="32"/>
      <c r="BI28" s="32"/>
      <c r="BJ28" s="25"/>
      <c r="BK28" s="25"/>
      <c r="BL28" s="32"/>
      <c r="BM28" s="32"/>
      <c r="BN28" s="31"/>
      <c r="BO28" s="31"/>
      <c r="BP28" s="32"/>
      <c r="BQ28" s="274"/>
      <c r="BR28" s="274"/>
      <c r="BS28" s="274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274"/>
      <c r="CG28" s="274"/>
      <c r="CH28" s="274"/>
      <c r="CI28" s="274"/>
    </row>
    <row r="29">
      <c r="A29" s="296">
        <v>24.0</v>
      </c>
      <c r="B29" s="69" t="s">
        <v>40</v>
      </c>
      <c r="C29" s="10">
        <v>4.0</v>
      </c>
      <c r="D29" s="10">
        <v>0.0</v>
      </c>
      <c r="E29" s="219">
        <f t="shared" si="4"/>
        <v>4</v>
      </c>
      <c r="F29" s="219">
        <f t="shared" si="5"/>
        <v>40</v>
      </c>
      <c r="G29" s="10">
        <v>10.0</v>
      </c>
      <c r="H29" s="98">
        <v>8.0</v>
      </c>
      <c r="I29" s="219">
        <f t="shared" ref="I29:J29" si="87">SUM(C29,G29)</f>
        <v>14</v>
      </c>
      <c r="J29" s="219">
        <f t="shared" si="87"/>
        <v>8</v>
      </c>
      <c r="K29" s="219">
        <f t="shared" si="7"/>
        <v>22</v>
      </c>
      <c r="L29" s="219">
        <f t="shared" si="8"/>
        <v>70.96774194</v>
      </c>
      <c r="M29" s="70">
        <v>6.0</v>
      </c>
      <c r="N29" s="10">
        <v>11.0</v>
      </c>
      <c r="O29" s="219">
        <f t="shared" si="9"/>
        <v>20</v>
      </c>
      <c r="P29" s="219">
        <f t="shared" si="10"/>
        <v>19</v>
      </c>
      <c r="Q29" s="219">
        <f t="shared" si="11"/>
        <v>39</v>
      </c>
      <c r="R29" s="219">
        <f t="shared" si="12"/>
        <v>73.58490566</v>
      </c>
      <c r="S29" s="98">
        <v>10.0</v>
      </c>
      <c r="T29" s="235">
        <v>13.0</v>
      </c>
      <c r="U29" s="219">
        <f t="shared" ref="U29:V29" si="88">SUM(S29,O29)</f>
        <v>30</v>
      </c>
      <c r="V29" s="219">
        <f t="shared" si="88"/>
        <v>32</v>
      </c>
      <c r="W29" s="219">
        <f t="shared" si="14"/>
        <v>62</v>
      </c>
      <c r="X29" s="219">
        <f t="shared" si="15"/>
        <v>78.48101266</v>
      </c>
      <c r="Y29" s="98">
        <v>8.0</v>
      </c>
      <c r="Z29" s="98">
        <v>10.0</v>
      </c>
      <c r="AA29" s="219">
        <f t="shared" ref="AA29:AB29" si="89">SUM(U29,Y29)</f>
        <v>38</v>
      </c>
      <c r="AB29" s="219">
        <f t="shared" si="89"/>
        <v>42</v>
      </c>
      <c r="AC29" s="219">
        <f t="shared" si="17"/>
        <v>80</v>
      </c>
      <c r="AD29" s="294">
        <f t="shared" si="18"/>
        <v>80</v>
      </c>
      <c r="AE29" s="72">
        <v>10.0</v>
      </c>
      <c r="AF29" s="70">
        <v>8.0</v>
      </c>
      <c r="AG29" s="294"/>
      <c r="AH29" s="298"/>
      <c r="AI29" s="294">
        <f t="shared" si="19"/>
        <v>98</v>
      </c>
      <c r="AJ29" s="272">
        <f t="shared" si="20"/>
        <v>83.05084746</v>
      </c>
      <c r="AK29" s="272"/>
      <c r="AL29" s="272"/>
      <c r="AM29" s="272"/>
      <c r="AN29" s="272"/>
      <c r="AO29" s="272"/>
      <c r="AP29" s="240"/>
      <c r="AQ29" s="240"/>
      <c r="AR29" s="76"/>
      <c r="AS29" s="76"/>
      <c r="AT29" s="77"/>
      <c r="AU29" s="77"/>
      <c r="AV29" s="76"/>
      <c r="AW29" s="76"/>
      <c r="AX29" s="61"/>
      <c r="AY29" s="61"/>
      <c r="AZ29" s="299"/>
      <c r="BA29" s="299"/>
      <c r="BB29" s="299"/>
      <c r="BC29" s="272"/>
      <c r="BD29" s="241"/>
      <c r="BE29" s="241"/>
      <c r="BF29" s="25"/>
      <c r="BG29" s="25"/>
      <c r="BH29" s="32"/>
      <c r="BI29" s="32"/>
      <c r="BJ29" s="25"/>
      <c r="BK29" s="25"/>
      <c r="BL29" s="32"/>
      <c r="BM29" s="32"/>
      <c r="BN29" s="31"/>
      <c r="BO29" s="31"/>
      <c r="BP29" s="32"/>
      <c r="BQ29" s="274"/>
      <c r="BR29" s="274"/>
      <c r="BS29" s="274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274"/>
      <c r="CG29" s="274"/>
      <c r="CH29" s="274"/>
      <c r="CI29" s="274"/>
    </row>
    <row r="30">
      <c r="A30" s="296">
        <v>25.0</v>
      </c>
      <c r="B30" s="69" t="s">
        <v>41</v>
      </c>
      <c r="C30" s="10">
        <v>6.0</v>
      </c>
      <c r="D30" s="10">
        <v>2.0</v>
      </c>
      <c r="E30" s="219">
        <f t="shared" si="4"/>
        <v>8</v>
      </c>
      <c r="F30" s="219">
        <f t="shared" si="5"/>
        <v>80</v>
      </c>
      <c r="G30" s="10">
        <v>7.0</v>
      </c>
      <c r="H30" s="98">
        <v>6.0</v>
      </c>
      <c r="I30" s="219">
        <f t="shared" ref="I30:J30" si="90">SUM(C30,G30)</f>
        <v>13</v>
      </c>
      <c r="J30" s="219">
        <f t="shared" si="90"/>
        <v>8</v>
      </c>
      <c r="K30" s="219">
        <f t="shared" si="7"/>
        <v>21</v>
      </c>
      <c r="L30" s="300">
        <f t="shared" si="8"/>
        <v>67.74193548</v>
      </c>
      <c r="M30" s="70">
        <v>6.0</v>
      </c>
      <c r="N30" s="10">
        <v>10.0</v>
      </c>
      <c r="O30" s="219">
        <f t="shared" si="9"/>
        <v>19</v>
      </c>
      <c r="P30" s="219">
        <f t="shared" si="10"/>
        <v>18</v>
      </c>
      <c r="Q30" s="219">
        <f t="shared" si="11"/>
        <v>37</v>
      </c>
      <c r="R30" s="219">
        <f t="shared" si="12"/>
        <v>69.81132075</v>
      </c>
      <c r="S30" s="98">
        <v>10.0</v>
      </c>
      <c r="T30" s="235">
        <v>9.0</v>
      </c>
      <c r="U30" s="219">
        <f t="shared" ref="U30:V30" si="91">SUM(S30,O30)</f>
        <v>29</v>
      </c>
      <c r="V30" s="219">
        <f t="shared" si="91"/>
        <v>27</v>
      </c>
      <c r="W30" s="219">
        <f t="shared" si="14"/>
        <v>56</v>
      </c>
      <c r="X30" s="219">
        <f t="shared" si="15"/>
        <v>70.88607595</v>
      </c>
      <c r="Y30" s="98">
        <v>8.0</v>
      </c>
      <c r="Z30" s="98">
        <v>10.0</v>
      </c>
      <c r="AA30" s="219">
        <f t="shared" ref="AA30:AB30" si="92">SUM(U30,Y30)</f>
        <v>37</v>
      </c>
      <c r="AB30" s="219">
        <f t="shared" si="92"/>
        <v>37</v>
      </c>
      <c r="AC30" s="219">
        <f t="shared" si="17"/>
        <v>74</v>
      </c>
      <c r="AD30" s="294">
        <f t="shared" si="18"/>
        <v>74</v>
      </c>
      <c r="AE30" s="72">
        <v>9.0</v>
      </c>
      <c r="AF30" s="70">
        <v>7.0</v>
      </c>
      <c r="AG30" s="294"/>
      <c r="AH30" s="298"/>
      <c r="AI30" s="294">
        <f t="shared" si="19"/>
        <v>90</v>
      </c>
      <c r="AJ30" s="272">
        <f t="shared" si="20"/>
        <v>76.27118644</v>
      </c>
      <c r="AK30" s="272"/>
      <c r="AL30" s="272"/>
      <c r="AM30" s="272"/>
      <c r="AN30" s="272"/>
      <c r="AO30" s="272"/>
      <c r="AP30" s="240"/>
      <c r="AQ30" s="240"/>
      <c r="AR30" s="76"/>
      <c r="AS30" s="76"/>
      <c r="AT30" s="77"/>
      <c r="AU30" s="77"/>
      <c r="AV30" s="76"/>
      <c r="AW30" s="76"/>
      <c r="AX30" s="61"/>
      <c r="AY30" s="61"/>
      <c r="AZ30" s="299"/>
      <c r="BA30" s="299"/>
      <c r="BB30" s="299"/>
      <c r="BC30" s="272"/>
      <c r="BD30" s="241"/>
      <c r="BE30" s="241"/>
      <c r="BF30" s="25"/>
      <c r="BG30" s="25"/>
      <c r="BH30" s="32"/>
      <c r="BI30" s="32"/>
      <c r="BJ30" s="25"/>
      <c r="BK30" s="25"/>
      <c r="BL30" s="32"/>
      <c r="BM30" s="32"/>
      <c r="BN30" s="31"/>
      <c r="BO30" s="31"/>
      <c r="BP30" s="32"/>
      <c r="BQ30" s="274"/>
      <c r="BR30" s="274"/>
      <c r="BS30" s="274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274"/>
      <c r="CG30" s="274"/>
      <c r="CH30" s="274"/>
      <c r="CI30" s="274"/>
    </row>
    <row r="31">
      <c r="A31" s="296">
        <v>26.0</v>
      </c>
      <c r="B31" s="69" t="s">
        <v>42</v>
      </c>
      <c r="C31" s="10">
        <v>5.0</v>
      </c>
      <c r="D31" s="10">
        <v>1.0</v>
      </c>
      <c r="E31" s="219">
        <f t="shared" si="4"/>
        <v>6</v>
      </c>
      <c r="F31" s="219">
        <f t="shared" si="5"/>
        <v>60</v>
      </c>
      <c r="G31" s="10">
        <v>11.0</v>
      </c>
      <c r="H31" s="98">
        <v>8.0</v>
      </c>
      <c r="I31" s="219">
        <f t="shared" ref="I31:J31" si="93">SUM(C31,G31)</f>
        <v>16</v>
      </c>
      <c r="J31" s="219">
        <f t="shared" si="93"/>
        <v>9</v>
      </c>
      <c r="K31" s="219">
        <f t="shared" si="7"/>
        <v>25</v>
      </c>
      <c r="L31" s="219">
        <f t="shared" si="8"/>
        <v>80.64516129</v>
      </c>
      <c r="M31" s="70">
        <v>7.0</v>
      </c>
      <c r="N31" s="10">
        <v>10.0</v>
      </c>
      <c r="O31" s="219">
        <f t="shared" si="9"/>
        <v>23</v>
      </c>
      <c r="P31" s="219">
        <f t="shared" si="10"/>
        <v>19</v>
      </c>
      <c r="Q31" s="219">
        <f t="shared" si="11"/>
        <v>42</v>
      </c>
      <c r="R31" s="219">
        <f t="shared" si="12"/>
        <v>79.24528302</v>
      </c>
      <c r="S31" s="98">
        <v>10.0</v>
      </c>
      <c r="T31" s="235">
        <v>11.0</v>
      </c>
      <c r="U31" s="219">
        <f t="shared" ref="U31:V31" si="94">SUM(S31,O31)</f>
        <v>33</v>
      </c>
      <c r="V31" s="219">
        <f t="shared" si="94"/>
        <v>30</v>
      </c>
      <c r="W31" s="219">
        <f t="shared" si="14"/>
        <v>63</v>
      </c>
      <c r="X31" s="219">
        <f t="shared" si="15"/>
        <v>79.74683544</v>
      </c>
      <c r="Y31" s="98">
        <v>8.0</v>
      </c>
      <c r="Z31" s="98">
        <v>10.0</v>
      </c>
      <c r="AA31" s="219">
        <f t="shared" ref="AA31:AB31" si="95">SUM(U31,Y31)</f>
        <v>41</v>
      </c>
      <c r="AB31" s="219">
        <f t="shared" si="95"/>
        <v>40</v>
      </c>
      <c r="AC31" s="219">
        <f t="shared" si="17"/>
        <v>81</v>
      </c>
      <c r="AD31" s="294">
        <f t="shared" si="18"/>
        <v>81</v>
      </c>
      <c r="AE31" s="72">
        <v>10.0</v>
      </c>
      <c r="AF31" s="70">
        <v>8.0</v>
      </c>
      <c r="AG31" s="294"/>
      <c r="AH31" s="298"/>
      <c r="AI31" s="294">
        <f t="shared" si="19"/>
        <v>99</v>
      </c>
      <c r="AJ31" s="272">
        <f t="shared" si="20"/>
        <v>83.89830508</v>
      </c>
      <c r="AK31" s="272"/>
      <c r="AL31" s="272"/>
      <c r="AM31" s="272"/>
      <c r="AN31" s="272"/>
      <c r="AO31" s="272"/>
      <c r="AP31" s="240"/>
      <c r="AQ31" s="240"/>
      <c r="AR31" s="76"/>
      <c r="AS31" s="76"/>
      <c r="AT31" s="77"/>
      <c r="AU31" s="77"/>
      <c r="AV31" s="76"/>
      <c r="AW31" s="76"/>
      <c r="AX31" s="61"/>
      <c r="AY31" s="61"/>
      <c r="AZ31" s="299"/>
      <c r="BA31" s="299"/>
      <c r="BB31" s="299"/>
      <c r="BC31" s="272"/>
      <c r="BD31" s="241"/>
      <c r="BE31" s="241"/>
      <c r="BF31" s="25"/>
      <c r="BG31" s="25"/>
      <c r="BH31" s="32"/>
      <c r="BI31" s="32"/>
      <c r="BJ31" s="25"/>
      <c r="BK31" s="25"/>
      <c r="BL31" s="32"/>
      <c r="BM31" s="32"/>
      <c r="BN31" s="31"/>
      <c r="BO31" s="31"/>
      <c r="BP31" s="32"/>
      <c r="BQ31" s="274"/>
      <c r="BR31" s="274"/>
      <c r="BS31" s="274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274"/>
      <c r="CG31" s="274"/>
      <c r="CH31" s="274"/>
      <c r="CI31" s="274"/>
    </row>
    <row r="32">
      <c r="A32" s="296">
        <v>27.0</v>
      </c>
      <c r="B32" s="69" t="s">
        <v>43</v>
      </c>
      <c r="C32" s="10">
        <v>3.0</v>
      </c>
      <c r="D32" s="10">
        <v>0.0</v>
      </c>
      <c r="E32" s="219">
        <f t="shared" si="4"/>
        <v>3</v>
      </c>
      <c r="F32" s="219">
        <f t="shared" si="5"/>
        <v>30</v>
      </c>
      <c r="G32" s="10">
        <v>4.0</v>
      </c>
      <c r="H32" s="98">
        <v>4.0</v>
      </c>
      <c r="I32" s="219">
        <f t="shared" ref="I32:J32" si="96">SUM(C32,G32)</f>
        <v>7</v>
      </c>
      <c r="J32" s="219">
        <f t="shared" si="96"/>
        <v>4</v>
      </c>
      <c r="K32" s="219">
        <f t="shared" si="7"/>
        <v>11</v>
      </c>
      <c r="L32" s="300">
        <f t="shared" si="8"/>
        <v>35.48387097</v>
      </c>
      <c r="M32" s="70">
        <v>7.0</v>
      </c>
      <c r="N32" s="10">
        <v>11.0</v>
      </c>
      <c r="O32" s="219">
        <f t="shared" si="9"/>
        <v>14</v>
      </c>
      <c r="P32" s="219">
        <f t="shared" si="10"/>
        <v>15</v>
      </c>
      <c r="Q32" s="219">
        <f t="shared" si="11"/>
        <v>29</v>
      </c>
      <c r="R32" s="219">
        <f t="shared" si="12"/>
        <v>54.71698113</v>
      </c>
      <c r="S32" s="98">
        <v>11.0</v>
      </c>
      <c r="T32" s="235">
        <v>11.0</v>
      </c>
      <c r="U32" s="219">
        <f t="shared" ref="U32:V32" si="97">SUM(S32,O32)</f>
        <v>25</v>
      </c>
      <c r="V32" s="219">
        <f t="shared" si="97"/>
        <v>26</v>
      </c>
      <c r="W32" s="219">
        <f t="shared" si="14"/>
        <v>51</v>
      </c>
      <c r="X32" s="219">
        <f t="shared" si="15"/>
        <v>64.55696203</v>
      </c>
      <c r="Y32" s="98">
        <v>5.0</v>
      </c>
      <c r="Z32" s="98">
        <v>9.0</v>
      </c>
      <c r="AA32" s="219">
        <f t="shared" ref="AA32:AB32" si="98">SUM(U32,Y32)</f>
        <v>30</v>
      </c>
      <c r="AB32" s="219">
        <f t="shared" si="98"/>
        <v>35</v>
      </c>
      <c r="AC32" s="219">
        <f t="shared" si="17"/>
        <v>65</v>
      </c>
      <c r="AD32" s="294">
        <f t="shared" si="18"/>
        <v>65</v>
      </c>
      <c r="AE32" s="72">
        <v>10.0</v>
      </c>
      <c r="AF32" s="70">
        <v>8.0</v>
      </c>
      <c r="AG32" s="294"/>
      <c r="AH32" s="298"/>
      <c r="AI32" s="294">
        <f t="shared" si="19"/>
        <v>83</v>
      </c>
      <c r="AJ32" s="272">
        <f t="shared" si="20"/>
        <v>70.33898305</v>
      </c>
      <c r="AK32" s="272"/>
      <c r="AL32" s="272"/>
      <c r="AM32" s="272"/>
      <c r="AN32" s="272"/>
      <c r="AO32" s="272"/>
      <c r="AP32" s="240"/>
      <c r="AQ32" s="240"/>
      <c r="AR32" s="76"/>
      <c r="AS32" s="76"/>
      <c r="AT32" s="77"/>
      <c r="AU32" s="77"/>
      <c r="AV32" s="76"/>
      <c r="AW32" s="76"/>
      <c r="AX32" s="61"/>
      <c r="AY32" s="61"/>
      <c r="AZ32" s="299"/>
      <c r="BA32" s="299"/>
      <c r="BB32" s="299"/>
      <c r="BC32" s="272"/>
      <c r="BD32" s="241"/>
      <c r="BE32" s="241"/>
      <c r="BF32" s="25"/>
      <c r="BG32" s="25"/>
      <c r="BH32" s="32"/>
      <c r="BI32" s="32"/>
      <c r="BJ32" s="25"/>
      <c r="BK32" s="25"/>
      <c r="BL32" s="32"/>
      <c r="BM32" s="32"/>
      <c r="BN32" s="31"/>
      <c r="BO32" s="31"/>
      <c r="BP32" s="32"/>
      <c r="BQ32" s="274"/>
      <c r="BR32" s="274"/>
      <c r="BS32" s="274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274"/>
      <c r="CG32" s="274"/>
      <c r="CH32" s="274"/>
      <c r="CI32" s="274"/>
    </row>
    <row r="33">
      <c r="A33" s="296">
        <v>28.0</v>
      </c>
      <c r="B33" s="69" t="s">
        <v>44</v>
      </c>
      <c r="C33" s="10">
        <v>6.0</v>
      </c>
      <c r="D33" s="10">
        <v>0.0</v>
      </c>
      <c r="E33" s="219">
        <f t="shared" si="4"/>
        <v>6</v>
      </c>
      <c r="F33" s="219">
        <f t="shared" si="5"/>
        <v>60</v>
      </c>
      <c r="G33" s="10">
        <v>9.0</v>
      </c>
      <c r="H33" s="98">
        <v>6.0</v>
      </c>
      <c r="I33" s="219">
        <f t="shared" ref="I33:J33" si="99">SUM(C33,G33)</f>
        <v>15</v>
      </c>
      <c r="J33" s="219">
        <f t="shared" si="99"/>
        <v>6</v>
      </c>
      <c r="K33" s="219">
        <f t="shared" si="7"/>
        <v>21</v>
      </c>
      <c r="L33" s="300">
        <f t="shared" si="8"/>
        <v>67.74193548</v>
      </c>
      <c r="M33" s="70">
        <v>6.0</v>
      </c>
      <c r="N33" s="10">
        <v>11.0</v>
      </c>
      <c r="O33" s="219">
        <f t="shared" si="9"/>
        <v>21</v>
      </c>
      <c r="P33" s="219">
        <f t="shared" si="10"/>
        <v>17</v>
      </c>
      <c r="Q33" s="219">
        <f t="shared" si="11"/>
        <v>38</v>
      </c>
      <c r="R33" s="219">
        <f t="shared" si="12"/>
        <v>71.69811321</v>
      </c>
      <c r="S33" s="98">
        <v>11.0</v>
      </c>
      <c r="T33" s="235">
        <v>12.0</v>
      </c>
      <c r="U33" s="219">
        <f t="shared" ref="U33:V33" si="100">SUM(S33,O33)</f>
        <v>32</v>
      </c>
      <c r="V33" s="219">
        <f t="shared" si="100"/>
        <v>29</v>
      </c>
      <c r="W33" s="219">
        <f t="shared" si="14"/>
        <v>61</v>
      </c>
      <c r="X33" s="219">
        <f t="shared" si="15"/>
        <v>77.21518987</v>
      </c>
      <c r="Y33" s="98">
        <v>9.0</v>
      </c>
      <c r="Z33" s="98">
        <v>9.0</v>
      </c>
      <c r="AA33" s="219">
        <f t="shared" ref="AA33:AB33" si="101">SUM(U33,Y33)</f>
        <v>41</v>
      </c>
      <c r="AB33" s="219">
        <f t="shared" si="101"/>
        <v>38</v>
      </c>
      <c r="AC33" s="219">
        <f t="shared" si="17"/>
        <v>79</v>
      </c>
      <c r="AD33" s="294">
        <f t="shared" si="18"/>
        <v>79</v>
      </c>
      <c r="AE33" s="72">
        <v>10.0</v>
      </c>
      <c r="AF33" s="70">
        <v>8.0</v>
      </c>
      <c r="AG33" s="294"/>
      <c r="AH33" s="298"/>
      <c r="AI33" s="294">
        <f t="shared" si="19"/>
        <v>97</v>
      </c>
      <c r="AJ33" s="272">
        <f t="shared" si="20"/>
        <v>82.20338983</v>
      </c>
      <c r="AK33" s="272"/>
      <c r="AL33" s="272"/>
      <c r="AM33" s="272"/>
      <c r="AN33" s="272"/>
      <c r="AO33" s="272"/>
      <c r="AP33" s="240"/>
      <c r="AQ33" s="240"/>
      <c r="AR33" s="76"/>
      <c r="AS33" s="76"/>
      <c r="AT33" s="77"/>
      <c r="AU33" s="77"/>
      <c r="AV33" s="76"/>
      <c r="AW33" s="76"/>
      <c r="AX33" s="61"/>
      <c r="AY33" s="61"/>
      <c r="AZ33" s="299"/>
      <c r="BA33" s="299"/>
      <c r="BB33" s="299"/>
      <c r="BC33" s="272"/>
      <c r="BD33" s="241"/>
      <c r="BE33" s="241"/>
      <c r="BF33" s="25"/>
      <c r="BG33" s="25"/>
      <c r="BH33" s="32"/>
      <c r="BI33" s="32"/>
      <c r="BJ33" s="25"/>
      <c r="BK33" s="25"/>
      <c r="BL33" s="32"/>
      <c r="BM33" s="32"/>
      <c r="BN33" s="31"/>
      <c r="BO33" s="31"/>
      <c r="BP33" s="32"/>
      <c r="BQ33" s="274"/>
      <c r="BR33" s="274"/>
      <c r="BS33" s="274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274"/>
      <c r="CG33" s="274"/>
      <c r="CH33" s="274"/>
      <c r="CI33" s="274"/>
    </row>
    <row r="34">
      <c r="A34" s="296">
        <v>29.0</v>
      </c>
      <c r="B34" s="69" t="s">
        <v>45</v>
      </c>
      <c r="C34" s="10">
        <v>7.0</v>
      </c>
      <c r="D34" s="10">
        <v>1.0</v>
      </c>
      <c r="E34" s="219">
        <f t="shared" si="4"/>
        <v>8</v>
      </c>
      <c r="F34" s="219">
        <f t="shared" si="5"/>
        <v>80</v>
      </c>
      <c r="G34" s="10">
        <v>7.0</v>
      </c>
      <c r="H34" s="98">
        <v>5.0</v>
      </c>
      <c r="I34" s="219">
        <f t="shared" ref="I34:J34" si="102">SUM(C34,G34)</f>
        <v>14</v>
      </c>
      <c r="J34" s="219">
        <f t="shared" si="102"/>
        <v>6</v>
      </c>
      <c r="K34" s="219">
        <f t="shared" si="7"/>
        <v>20</v>
      </c>
      <c r="L34" s="300">
        <f t="shared" si="8"/>
        <v>64.51612903</v>
      </c>
      <c r="M34" s="70">
        <v>7.0</v>
      </c>
      <c r="N34" s="10">
        <v>9.0</v>
      </c>
      <c r="O34" s="219">
        <f t="shared" si="9"/>
        <v>21</v>
      </c>
      <c r="P34" s="219">
        <f t="shared" si="10"/>
        <v>15</v>
      </c>
      <c r="Q34" s="219">
        <f t="shared" si="11"/>
        <v>36</v>
      </c>
      <c r="R34" s="219">
        <f t="shared" si="12"/>
        <v>67.9245283</v>
      </c>
      <c r="S34" s="98">
        <v>8.0</v>
      </c>
      <c r="T34" s="235">
        <v>10.0</v>
      </c>
      <c r="U34" s="219">
        <f t="shared" ref="U34:V34" si="103">SUM(S34,O34)</f>
        <v>29</v>
      </c>
      <c r="V34" s="219">
        <f t="shared" si="103"/>
        <v>25</v>
      </c>
      <c r="W34" s="219">
        <f t="shared" si="14"/>
        <v>54</v>
      </c>
      <c r="X34" s="219">
        <f t="shared" si="15"/>
        <v>68.35443038</v>
      </c>
      <c r="Y34" s="98">
        <v>7.0</v>
      </c>
      <c r="Z34" s="98">
        <v>9.0</v>
      </c>
      <c r="AA34" s="219">
        <f t="shared" ref="AA34:AB34" si="104">SUM(U34,Y34)</f>
        <v>36</v>
      </c>
      <c r="AB34" s="219">
        <f t="shared" si="104"/>
        <v>34</v>
      </c>
      <c r="AC34" s="219">
        <f t="shared" si="17"/>
        <v>70</v>
      </c>
      <c r="AD34" s="294">
        <f t="shared" si="18"/>
        <v>70</v>
      </c>
      <c r="AE34" s="72">
        <v>9.0</v>
      </c>
      <c r="AF34" s="70">
        <v>8.0</v>
      </c>
      <c r="AG34" s="294"/>
      <c r="AH34" s="298"/>
      <c r="AI34" s="294">
        <f t="shared" si="19"/>
        <v>87</v>
      </c>
      <c r="AJ34" s="272">
        <f t="shared" si="20"/>
        <v>73.72881356</v>
      </c>
      <c r="AK34" s="272"/>
      <c r="AL34" s="272"/>
      <c r="AM34" s="272"/>
      <c r="AN34" s="272"/>
      <c r="AO34" s="272"/>
      <c r="AP34" s="240"/>
      <c r="AQ34" s="240"/>
      <c r="AR34" s="76"/>
      <c r="AS34" s="76"/>
      <c r="AT34" s="77"/>
      <c r="AU34" s="77"/>
      <c r="AV34" s="76"/>
      <c r="AW34" s="76"/>
      <c r="AX34" s="61"/>
      <c r="AY34" s="61"/>
      <c r="AZ34" s="299"/>
      <c r="BA34" s="299"/>
      <c r="BB34" s="299"/>
      <c r="BC34" s="272"/>
      <c r="BD34" s="241"/>
      <c r="BE34" s="241"/>
      <c r="BF34" s="25"/>
      <c r="BG34" s="25"/>
      <c r="BH34" s="32"/>
      <c r="BI34" s="32"/>
      <c r="BJ34" s="25"/>
      <c r="BK34" s="25"/>
      <c r="BL34" s="32"/>
      <c r="BM34" s="32"/>
      <c r="BN34" s="31"/>
      <c r="BO34" s="31"/>
      <c r="BP34" s="32"/>
      <c r="BQ34" s="274"/>
      <c r="BR34" s="274"/>
      <c r="BS34" s="274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274"/>
      <c r="CG34" s="274"/>
      <c r="CH34" s="274"/>
      <c r="CI34" s="274"/>
    </row>
    <row r="35">
      <c r="A35" s="296">
        <v>30.0</v>
      </c>
      <c r="B35" s="69" t="s">
        <v>46</v>
      </c>
      <c r="C35" s="10">
        <v>6.0</v>
      </c>
      <c r="D35" s="10">
        <v>2.0</v>
      </c>
      <c r="E35" s="219">
        <f t="shared" si="4"/>
        <v>8</v>
      </c>
      <c r="F35" s="219">
        <f t="shared" si="5"/>
        <v>80</v>
      </c>
      <c r="G35" s="10">
        <v>12.0</v>
      </c>
      <c r="H35" s="98">
        <v>7.0</v>
      </c>
      <c r="I35" s="219">
        <f t="shared" ref="I35:J35" si="105">SUM(C35,G35)</f>
        <v>18</v>
      </c>
      <c r="J35" s="219">
        <f t="shared" si="105"/>
        <v>9</v>
      </c>
      <c r="K35" s="219">
        <f t="shared" si="7"/>
        <v>27</v>
      </c>
      <c r="L35" s="219">
        <f t="shared" si="8"/>
        <v>87.09677419</v>
      </c>
      <c r="M35" s="70">
        <v>8.0</v>
      </c>
      <c r="N35" s="10">
        <v>13.0</v>
      </c>
      <c r="O35" s="219">
        <f t="shared" si="9"/>
        <v>26</v>
      </c>
      <c r="P35" s="219">
        <f t="shared" si="10"/>
        <v>22</v>
      </c>
      <c r="Q35" s="219">
        <f t="shared" si="11"/>
        <v>48</v>
      </c>
      <c r="R35" s="219">
        <f t="shared" si="12"/>
        <v>90.56603774</v>
      </c>
      <c r="S35" s="98">
        <v>11.0</v>
      </c>
      <c r="T35" s="235">
        <v>13.0</v>
      </c>
      <c r="U35" s="219">
        <f t="shared" ref="U35:V35" si="106">SUM(S35,O35)</f>
        <v>37</v>
      </c>
      <c r="V35" s="219">
        <f t="shared" si="106"/>
        <v>35</v>
      </c>
      <c r="W35" s="219">
        <f t="shared" si="14"/>
        <v>72</v>
      </c>
      <c r="X35" s="219">
        <f t="shared" si="15"/>
        <v>91.13924051</v>
      </c>
      <c r="Y35" s="98">
        <v>9.0</v>
      </c>
      <c r="Z35" s="98">
        <v>10.0</v>
      </c>
      <c r="AA35" s="219">
        <f t="shared" ref="AA35:AB35" si="107">SUM(U35,Y35)</f>
        <v>46</v>
      </c>
      <c r="AB35" s="219">
        <f t="shared" si="107"/>
        <v>45</v>
      </c>
      <c r="AC35" s="219">
        <f t="shared" si="17"/>
        <v>91</v>
      </c>
      <c r="AD35" s="294">
        <f t="shared" si="18"/>
        <v>91</v>
      </c>
      <c r="AE35" s="72">
        <v>7.0</v>
      </c>
      <c r="AF35" s="70">
        <v>7.0</v>
      </c>
      <c r="AG35" s="294"/>
      <c r="AH35" s="298"/>
      <c r="AI35" s="294">
        <f t="shared" si="19"/>
        <v>105</v>
      </c>
      <c r="AJ35" s="272">
        <f t="shared" si="20"/>
        <v>88.98305085</v>
      </c>
      <c r="AK35" s="272"/>
      <c r="AL35" s="272"/>
      <c r="AM35" s="272"/>
      <c r="AN35" s="272"/>
      <c r="AO35" s="272"/>
      <c r="AP35" s="240"/>
      <c r="AQ35" s="240"/>
      <c r="AR35" s="76"/>
      <c r="AS35" s="76"/>
      <c r="AT35" s="77"/>
      <c r="AU35" s="77"/>
      <c r="AV35" s="76"/>
      <c r="AW35" s="76"/>
      <c r="AX35" s="61"/>
      <c r="AY35" s="61"/>
      <c r="AZ35" s="299"/>
      <c r="BA35" s="299"/>
      <c r="BB35" s="299"/>
      <c r="BC35" s="272"/>
      <c r="BD35" s="241"/>
      <c r="BE35" s="241"/>
      <c r="BF35" s="25"/>
      <c r="BG35" s="25"/>
      <c r="BH35" s="32"/>
      <c r="BI35" s="32"/>
      <c r="BJ35" s="25"/>
      <c r="BK35" s="25"/>
      <c r="BL35" s="32"/>
      <c r="BM35" s="32"/>
      <c r="BN35" s="31"/>
      <c r="BO35" s="31"/>
      <c r="BP35" s="32"/>
      <c r="BQ35" s="274"/>
      <c r="BR35" s="274"/>
      <c r="BS35" s="274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274"/>
      <c r="CG35" s="274"/>
      <c r="CH35" s="274"/>
      <c r="CI35" s="274"/>
    </row>
    <row r="36">
      <c r="A36" s="296">
        <v>31.0</v>
      </c>
      <c r="B36" s="69" t="s">
        <v>47</v>
      </c>
      <c r="C36" s="10">
        <v>2.0</v>
      </c>
      <c r="D36" s="10">
        <v>0.0</v>
      </c>
      <c r="E36" s="219">
        <f t="shared" si="4"/>
        <v>2</v>
      </c>
      <c r="F36" s="219">
        <f t="shared" si="5"/>
        <v>20</v>
      </c>
      <c r="G36" s="10">
        <v>9.0</v>
      </c>
      <c r="H36" s="98">
        <v>6.0</v>
      </c>
      <c r="I36" s="219">
        <f t="shared" ref="I36:J36" si="108">SUM(C36,G36)</f>
        <v>11</v>
      </c>
      <c r="J36" s="219">
        <f t="shared" si="108"/>
        <v>6</v>
      </c>
      <c r="K36" s="219">
        <f t="shared" si="7"/>
        <v>17</v>
      </c>
      <c r="L36" s="300">
        <f t="shared" si="8"/>
        <v>54.83870968</v>
      </c>
      <c r="M36" s="70">
        <v>8.0</v>
      </c>
      <c r="N36" s="10">
        <v>11.0</v>
      </c>
      <c r="O36" s="219">
        <f t="shared" si="9"/>
        <v>19</v>
      </c>
      <c r="P36" s="219">
        <f t="shared" si="10"/>
        <v>17</v>
      </c>
      <c r="Q36" s="219">
        <f t="shared" si="11"/>
        <v>36</v>
      </c>
      <c r="R36" s="219">
        <f t="shared" si="12"/>
        <v>67.9245283</v>
      </c>
      <c r="S36" s="98">
        <v>11.0</v>
      </c>
      <c r="T36" s="235">
        <v>13.0</v>
      </c>
      <c r="U36" s="219">
        <f t="shared" ref="U36:V36" si="109">SUM(S36,O36)</f>
        <v>30</v>
      </c>
      <c r="V36" s="219">
        <f t="shared" si="109"/>
        <v>30</v>
      </c>
      <c r="W36" s="219">
        <f t="shared" si="14"/>
        <v>60</v>
      </c>
      <c r="X36" s="219">
        <f t="shared" si="15"/>
        <v>75.94936709</v>
      </c>
      <c r="Y36" s="98">
        <v>8.0</v>
      </c>
      <c r="Z36" s="98">
        <v>11.0</v>
      </c>
      <c r="AA36" s="219">
        <f t="shared" ref="AA36:AB36" si="110">SUM(U36,Y36)</f>
        <v>38</v>
      </c>
      <c r="AB36" s="219">
        <f t="shared" si="110"/>
        <v>41</v>
      </c>
      <c r="AC36" s="219">
        <f t="shared" si="17"/>
        <v>79</v>
      </c>
      <c r="AD36" s="294">
        <f t="shared" si="18"/>
        <v>79</v>
      </c>
      <c r="AE36" s="72">
        <v>9.0</v>
      </c>
      <c r="AF36" s="70">
        <v>8.0</v>
      </c>
      <c r="AG36" s="294"/>
      <c r="AH36" s="298"/>
      <c r="AI36" s="294">
        <f t="shared" si="19"/>
        <v>96</v>
      </c>
      <c r="AJ36" s="272">
        <f t="shared" si="20"/>
        <v>81.3559322</v>
      </c>
      <c r="AK36" s="272"/>
      <c r="AL36" s="272"/>
      <c r="AM36" s="272"/>
      <c r="AN36" s="272"/>
      <c r="AO36" s="272"/>
      <c r="AP36" s="240"/>
      <c r="AQ36" s="240"/>
      <c r="AR36" s="76"/>
      <c r="AS36" s="76"/>
      <c r="AT36" s="77"/>
      <c r="AU36" s="77"/>
      <c r="AV36" s="76"/>
      <c r="AW36" s="76"/>
      <c r="AX36" s="61"/>
      <c r="AY36" s="61"/>
      <c r="AZ36" s="299"/>
      <c r="BA36" s="299"/>
      <c r="BB36" s="299"/>
      <c r="BC36" s="272"/>
      <c r="BD36" s="241"/>
      <c r="BE36" s="241"/>
      <c r="BF36" s="25"/>
      <c r="BG36" s="25"/>
      <c r="BH36" s="32"/>
      <c r="BI36" s="32"/>
      <c r="BJ36" s="25"/>
      <c r="BK36" s="25"/>
      <c r="BL36" s="32"/>
      <c r="BM36" s="32"/>
      <c r="BN36" s="31"/>
      <c r="BO36" s="31"/>
      <c r="BP36" s="32"/>
      <c r="BQ36" s="274"/>
      <c r="BR36" s="274"/>
      <c r="BS36" s="274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274"/>
      <c r="CG36" s="274"/>
      <c r="CH36" s="274"/>
      <c r="CI36" s="274"/>
    </row>
    <row r="37">
      <c r="A37" s="296">
        <v>32.0</v>
      </c>
      <c r="B37" s="69" t="s">
        <v>48</v>
      </c>
      <c r="C37" s="10">
        <v>8.0</v>
      </c>
      <c r="D37" s="10">
        <v>1.0</v>
      </c>
      <c r="E37" s="219">
        <f t="shared" si="4"/>
        <v>9</v>
      </c>
      <c r="F37" s="219">
        <f t="shared" si="5"/>
        <v>90</v>
      </c>
      <c r="G37" s="10">
        <v>9.0</v>
      </c>
      <c r="H37" s="98">
        <v>5.0</v>
      </c>
      <c r="I37" s="219">
        <f t="shared" ref="I37:J37" si="111">SUM(C37,G37)</f>
        <v>17</v>
      </c>
      <c r="J37" s="219">
        <f t="shared" si="111"/>
        <v>6</v>
      </c>
      <c r="K37" s="219">
        <f t="shared" si="7"/>
        <v>23</v>
      </c>
      <c r="L37" s="300">
        <f t="shared" si="8"/>
        <v>74.19354839</v>
      </c>
      <c r="M37" s="70">
        <v>6.0</v>
      </c>
      <c r="N37" s="10">
        <v>12.0</v>
      </c>
      <c r="O37" s="219">
        <f t="shared" si="9"/>
        <v>23</v>
      </c>
      <c r="P37" s="219">
        <f t="shared" si="10"/>
        <v>18</v>
      </c>
      <c r="Q37" s="219">
        <f t="shared" si="11"/>
        <v>41</v>
      </c>
      <c r="R37" s="219">
        <f t="shared" si="12"/>
        <v>77.35849057</v>
      </c>
      <c r="S37" s="98">
        <v>7.0</v>
      </c>
      <c r="T37" s="235">
        <v>9.0</v>
      </c>
      <c r="U37" s="219">
        <f t="shared" ref="U37:V37" si="112">SUM(S37,O37)</f>
        <v>30</v>
      </c>
      <c r="V37" s="219">
        <f t="shared" si="112"/>
        <v>27</v>
      </c>
      <c r="W37" s="219">
        <f t="shared" si="14"/>
        <v>57</v>
      </c>
      <c r="X37" s="219">
        <f t="shared" si="15"/>
        <v>72.15189873</v>
      </c>
      <c r="Y37" s="98">
        <v>8.0</v>
      </c>
      <c r="Z37" s="98">
        <v>12.0</v>
      </c>
      <c r="AA37" s="219">
        <f t="shared" ref="AA37:AB37" si="113">SUM(U37,Y37)</f>
        <v>38</v>
      </c>
      <c r="AB37" s="219">
        <f t="shared" si="113"/>
        <v>39</v>
      </c>
      <c r="AC37" s="219">
        <f t="shared" si="17"/>
        <v>77</v>
      </c>
      <c r="AD37" s="294">
        <f t="shared" si="18"/>
        <v>77</v>
      </c>
      <c r="AE37" s="72">
        <v>9.0</v>
      </c>
      <c r="AF37" s="70">
        <v>8.0</v>
      </c>
      <c r="AG37" s="294"/>
      <c r="AH37" s="298"/>
      <c r="AI37" s="294">
        <f t="shared" si="19"/>
        <v>94</v>
      </c>
      <c r="AJ37" s="272">
        <f t="shared" si="20"/>
        <v>79.66101695</v>
      </c>
      <c r="AK37" s="272"/>
      <c r="AL37" s="272"/>
      <c r="AM37" s="272"/>
      <c r="AN37" s="272"/>
      <c r="AO37" s="272"/>
      <c r="AP37" s="240"/>
      <c r="AQ37" s="240"/>
      <c r="AR37" s="76"/>
      <c r="AS37" s="76"/>
      <c r="AT37" s="77"/>
      <c r="AU37" s="77"/>
      <c r="AV37" s="76"/>
      <c r="AW37" s="76"/>
      <c r="AX37" s="61"/>
      <c r="AY37" s="61"/>
      <c r="AZ37" s="299"/>
      <c r="BA37" s="299"/>
      <c r="BB37" s="299"/>
      <c r="BC37" s="272"/>
      <c r="BD37" s="241"/>
      <c r="BE37" s="241"/>
      <c r="BF37" s="25"/>
      <c r="BG37" s="25"/>
      <c r="BH37" s="32"/>
      <c r="BI37" s="32"/>
      <c r="BJ37" s="25"/>
      <c r="BK37" s="25"/>
      <c r="BL37" s="32"/>
      <c r="BM37" s="32"/>
      <c r="BN37" s="31"/>
      <c r="BO37" s="31"/>
      <c r="BP37" s="32"/>
      <c r="BQ37" s="274"/>
      <c r="BR37" s="274"/>
      <c r="BS37" s="274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274"/>
      <c r="CG37" s="274"/>
      <c r="CH37" s="274"/>
      <c r="CI37" s="274"/>
    </row>
    <row r="38">
      <c r="A38" s="296">
        <v>33.0</v>
      </c>
      <c r="B38" s="69" t="s">
        <v>49</v>
      </c>
      <c r="C38" s="10">
        <v>5.0</v>
      </c>
      <c r="D38" s="10">
        <v>0.0</v>
      </c>
      <c r="E38" s="219">
        <f t="shared" si="4"/>
        <v>5</v>
      </c>
      <c r="F38" s="219">
        <f t="shared" si="5"/>
        <v>50</v>
      </c>
      <c r="G38" s="10">
        <v>9.0</v>
      </c>
      <c r="H38" s="98">
        <v>7.0</v>
      </c>
      <c r="I38" s="219">
        <f t="shared" ref="I38:J38" si="114">SUM(C38,G38)</f>
        <v>14</v>
      </c>
      <c r="J38" s="219">
        <f t="shared" si="114"/>
        <v>7</v>
      </c>
      <c r="K38" s="219">
        <f t="shared" si="7"/>
        <v>21</v>
      </c>
      <c r="L38" s="300">
        <f t="shared" si="8"/>
        <v>67.74193548</v>
      </c>
      <c r="M38" s="70">
        <v>2.0</v>
      </c>
      <c r="N38" s="10">
        <v>3.0</v>
      </c>
      <c r="O38" s="219">
        <f t="shared" si="9"/>
        <v>16</v>
      </c>
      <c r="P38" s="219">
        <f t="shared" si="10"/>
        <v>10</v>
      </c>
      <c r="Q38" s="219">
        <f t="shared" si="11"/>
        <v>26</v>
      </c>
      <c r="R38" s="219">
        <f t="shared" si="12"/>
        <v>49.05660377</v>
      </c>
      <c r="S38" s="98">
        <v>12.0</v>
      </c>
      <c r="T38" s="235">
        <v>12.0</v>
      </c>
      <c r="U38" s="219">
        <f t="shared" ref="U38:V38" si="115">SUM(S38,O38)</f>
        <v>28</v>
      </c>
      <c r="V38" s="219">
        <f t="shared" si="115"/>
        <v>22</v>
      </c>
      <c r="W38" s="219">
        <f t="shared" si="14"/>
        <v>50</v>
      </c>
      <c r="X38" s="219">
        <f t="shared" si="15"/>
        <v>63.29113924</v>
      </c>
      <c r="Y38" s="98">
        <v>5.0</v>
      </c>
      <c r="Z38" s="98">
        <v>4.0</v>
      </c>
      <c r="AA38" s="219">
        <f t="shared" ref="AA38:AB38" si="116">SUM(U38,Y38)</f>
        <v>33</v>
      </c>
      <c r="AB38" s="219">
        <f t="shared" si="116"/>
        <v>26</v>
      </c>
      <c r="AC38" s="219">
        <f t="shared" si="17"/>
        <v>59</v>
      </c>
      <c r="AD38" s="294">
        <f t="shared" si="18"/>
        <v>59</v>
      </c>
      <c r="AE38" s="72">
        <v>7.0</v>
      </c>
      <c r="AF38" s="70">
        <v>5.0</v>
      </c>
      <c r="AG38" s="294"/>
      <c r="AH38" s="298"/>
      <c r="AI38" s="294">
        <f t="shared" si="19"/>
        <v>71</v>
      </c>
      <c r="AJ38" s="272">
        <f t="shared" si="20"/>
        <v>60.16949153</v>
      </c>
      <c r="AK38" s="272"/>
      <c r="AL38" s="272"/>
      <c r="AM38" s="272"/>
      <c r="AN38" s="272"/>
      <c r="AO38" s="272"/>
      <c r="AP38" s="240"/>
      <c r="AQ38" s="301"/>
      <c r="AR38" s="76"/>
      <c r="AS38" s="76"/>
      <c r="AT38" s="77"/>
      <c r="AU38" s="77"/>
      <c r="AV38" s="76"/>
      <c r="AW38" s="76"/>
      <c r="AX38" s="61"/>
      <c r="AY38" s="61"/>
      <c r="AZ38" s="299"/>
      <c r="BA38" s="299"/>
      <c r="BB38" s="299"/>
      <c r="BC38" s="272"/>
      <c r="BD38" s="241"/>
      <c r="BE38" s="241"/>
      <c r="BF38" s="25"/>
      <c r="BG38" s="25"/>
      <c r="BH38" s="32"/>
      <c r="BI38" s="32"/>
      <c r="BJ38" s="25"/>
      <c r="BK38" s="25"/>
      <c r="BL38" s="32"/>
      <c r="BM38" s="32"/>
      <c r="BN38" s="31"/>
      <c r="BO38" s="31"/>
      <c r="BP38" s="32"/>
      <c r="BQ38" s="274"/>
      <c r="BR38" s="274"/>
      <c r="BS38" s="274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274"/>
      <c r="CG38" s="274"/>
      <c r="CH38" s="274"/>
      <c r="CI38" s="274"/>
    </row>
    <row r="39">
      <c r="A39" s="296">
        <v>34.0</v>
      </c>
      <c r="B39" s="69" t="s">
        <v>50</v>
      </c>
      <c r="C39" s="10">
        <v>7.0</v>
      </c>
      <c r="D39" s="10">
        <v>2.0</v>
      </c>
      <c r="E39" s="219">
        <f t="shared" si="4"/>
        <v>9</v>
      </c>
      <c r="F39" s="219">
        <f t="shared" si="5"/>
        <v>90</v>
      </c>
      <c r="G39" s="10">
        <v>12.0</v>
      </c>
      <c r="H39" s="98">
        <v>8.0</v>
      </c>
      <c r="I39" s="219">
        <f t="shared" ref="I39:J39" si="117">SUM(C39,G39)</f>
        <v>19</v>
      </c>
      <c r="J39" s="219">
        <f t="shared" si="117"/>
        <v>10</v>
      </c>
      <c r="K39" s="219">
        <f t="shared" si="7"/>
        <v>29</v>
      </c>
      <c r="L39" s="219">
        <f t="shared" si="8"/>
        <v>93.5483871</v>
      </c>
      <c r="M39" s="70">
        <v>7.0</v>
      </c>
      <c r="N39" s="10">
        <v>11.0</v>
      </c>
      <c r="O39" s="219">
        <f t="shared" si="9"/>
        <v>26</v>
      </c>
      <c r="P39" s="219">
        <f t="shared" si="10"/>
        <v>21</v>
      </c>
      <c r="Q39" s="219">
        <f t="shared" si="11"/>
        <v>47</v>
      </c>
      <c r="R39" s="219">
        <f t="shared" si="12"/>
        <v>88.67924528</v>
      </c>
      <c r="S39" s="98">
        <v>9.0</v>
      </c>
      <c r="T39" s="235">
        <v>12.0</v>
      </c>
      <c r="U39" s="219">
        <f t="shared" ref="U39:V39" si="118">SUM(S39,O39)</f>
        <v>35</v>
      </c>
      <c r="V39" s="219">
        <f t="shared" si="118"/>
        <v>33</v>
      </c>
      <c r="W39" s="219">
        <f t="shared" si="14"/>
        <v>68</v>
      </c>
      <c r="X39" s="219">
        <f t="shared" si="15"/>
        <v>86.07594937</v>
      </c>
      <c r="Y39" s="98">
        <v>8.0</v>
      </c>
      <c r="Z39" s="98">
        <v>11.0</v>
      </c>
      <c r="AA39" s="219">
        <f t="shared" ref="AA39:AB39" si="119">SUM(U39,Y39)</f>
        <v>43</v>
      </c>
      <c r="AB39" s="219">
        <f t="shared" si="119"/>
        <v>44</v>
      </c>
      <c r="AC39" s="219">
        <f t="shared" si="17"/>
        <v>87</v>
      </c>
      <c r="AD39" s="294">
        <f t="shared" si="18"/>
        <v>87</v>
      </c>
      <c r="AE39" s="72">
        <v>9.0</v>
      </c>
      <c r="AF39" s="70">
        <v>7.0</v>
      </c>
      <c r="AG39" s="294"/>
      <c r="AH39" s="298"/>
      <c r="AI39" s="294">
        <f t="shared" si="19"/>
        <v>103</v>
      </c>
      <c r="AJ39" s="272">
        <f t="shared" si="20"/>
        <v>87.28813559</v>
      </c>
      <c r="AK39" s="272"/>
      <c r="AL39" s="272"/>
      <c r="AM39" s="272"/>
      <c r="AN39" s="272"/>
      <c r="AO39" s="272"/>
      <c r="AP39" s="240"/>
      <c r="AQ39" s="240"/>
      <c r="AR39" s="76"/>
      <c r="AS39" s="76"/>
      <c r="AT39" s="77"/>
      <c r="AU39" s="77"/>
      <c r="AV39" s="76"/>
      <c r="AW39" s="76"/>
      <c r="AX39" s="61"/>
      <c r="AY39" s="61"/>
      <c r="AZ39" s="299"/>
      <c r="BA39" s="299"/>
      <c r="BB39" s="299"/>
      <c r="BC39" s="272"/>
      <c r="BD39" s="241"/>
      <c r="BE39" s="241"/>
      <c r="BF39" s="25"/>
      <c r="BG39" s="25"/>
      <c r="BH39" s="32"/>
      <c r="BI39" s="32"/>
      <c r="BJ39" s="25"/>
      <c r="BK39" s="25"/>
      <c r="BL39" s="32"/>
      <c r="BM39" s="32"/>
      <c r="BN39" s="31"/>
      <c r="BO39" s="31"/>
      <c r="BP39" s="32"/>
      <c r="BQ39" s="274"/>
      <c r="BR39" s="274"/>
      <c r="BS39" s="274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274"/>
      <c r="CG39" s="274"/>
      <c r="CH39" s="274"/>
      <c r="CI39" s="274"/>
    </row>
    <row r="40">
      <c r="A40" s="296">
        <v>35.0</v>
      </c>
      <c r="B40" s="69" t="s">
        <v>51</v>
      </c>
      <c r="C40" s="10">
        <v>5.0</v>
      </c>
      <c r="D40" s="10">
        <v>1.0</v>
      </c>
      <c r="E40" s="219">
        <f t="shared" si="4"/>
        <v>6</v>
      </c>
      <c r="F40" s="219">
        <f t="shared" si="5"/>
        <v>60</v>
      </c>
      <c r="G40" s="10">
        <v>13.0</v>
      </c>
      <c r="H40" s="98">
        <v>8.0</v>
      </c>
      <c r="I40" s="219">
        <f t="shared" ref="I40:J40" si="120">SUM(C40,G40)</f>
        <v>18</v>
      </c>
      <c r="J40" s="219">
        <f t="shared" si="120"/>
        <v>9</v>
      </c>
      <c r="K40" s="219">
        <f t="shared" si="7"/>
        <v>27</v>
      </c>
      <c r="L40" s="219">
        <f t="shared" si="8"/>
        <v>87.09677419</v>
      </c>
      <c r="M40" s="70">
        <v>7.0</v>
      </c>
      <c r="N40" s="10">
        <v>13.0</v>
      </c>
      <c r="O40" s="219">
        <f t="shared" si="9"/>
        <v>25</v>
      </c>
      <c r="P40" s="219">
        <f t="shared" si="10"/>
        <v>22</v>
      </c>
      <c r="Q40" s="219">
        <f t="shared" si="11"/>
        <v>47</v>
      </c>
      <c r="R40" s="219">
        <f t="shared" si="12"/>
        <v>88.67924528</v>
      </c>
      <c r="S40" s="98">
        <v>2.0</v>
      </c>
      <c r="T40" s="235">
        <v>3.0</v>
      </c>
      <c r="U40" s="219">
        <f t="shared" ref="U40:V40" si="121">SUM(S40,O40)</f>
        <v>27</v>
      </c>
      <c r="V40" s="219">
        <f t="shared" si="121"/>
        <v>25</v>
      </c>
      <c r="W40" s="219">
        <f t="shared" si="14"/>
        <v>52</v>
      </c>
      <c r="X40" s="219">
        <f t="shared" si="15"/>
        <v>65.82278481</v>
      </c>
      <c r="Y40" s="98">
        <v>0.0</v>
      </c>
      <c r="Z40" s="98">
        <v>0.0</v>
      </c>
      <c r="AA40" s="219">
        <f t="shared" ref="AA40:AB40" si="122">SUM(U40,Y40)</f>
        <v>27</v>
      </c>
      <c r="AB40" s="219">
        <f t="shared" si="122"/>
        <v>25</v>
      </c>
      <c r="AC40" s="219">
        <f t="shared" si="17"/>
        <v>52</v>
      </c>
      <c r="AD40" s="294">
        <f t="shared" si="18"/>
        <v>52</v>
      </c>
      <c r="AE40" s="72">
        <v>2.0</v>
      </c>
      <c r="AF40" s="70">
        <v>2.0</v>
      </c>
      <c r="AG40" s="294"/>
      <c r="AH40" s="298"/>
      <c r="AI40" s="294">
        <f t="shared" si="19"/>
        <v>56</v>
      </c>
      <c r="AJ40" s="272">
        <f t="shared" si="20"/>
        <v>47.45762712</v>
      </c>
      <c r="AK40" s="272"/>
      <c r="AL40" s="272"/>
      <c r="AM40" s="272"/>
      <c r="AN40" s="272"/>
      <c r="AO40" s="272"/>
      <c r="AP40" s="240"/>
      <c r="AQ40" s="240"/>
      <c r="AR40" s="76"/>
      <c r="AS40" s="76"/>
      <c r="AT40" s="77"/>
      <c r="AU40" s="77"/>
      <c r="AV40" s="76"/>
      <c r="AW40" s="76"/>
      <c r="AX40" s="61"/>
      <c r="AY40" s="61"/>
      <c r="AZ40" s="299"/>
      <c r="BA40" s="299"/>
      <c r="BB40" s="299"/>
      <c r="BC40" s="272"/>
      <c r="BD40" s="241"/>
      <c r="BE40" s="241"/>
      <c r="BF40" s="25"/>
      <c r="BG40" s="25"/>
      <c r="BH40" s="32"/>
      <c r="BI40" s="32"/>
      <c r="BJ40" s="25"/>
      <c r="BK40" s="25"/>
      <c r="BL40" s="32"/>
      <c r="BM40" s="32"/>
      <c r="BN40" s="31"/>
      <c r="BO40" s="31"/>
      <c r="BP40" s="32"/>
      <c r="BQ40" s="274"/>
      <c r="BR40" s="274"/>
      <c r="BS40" s="274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274"/>
      <c r="CG40" s="274"/>
      <c r="CH40" s="274"/>
      <c r="CI40" s="274"/>
    </row>
    <row r="41">
      <c r="A41" s="195">
        <v>36.0</v>
      </c>
      <c r="B41" s="195" t="s">
        <v>76</v>
      </c>
      <c r="C41" s="195">
        <v>6.0</v>
      </c>
      <c r="D41" s="195">
        <v>2.0</v>
      </c>
      <c r="E41" s="219">
        <f t="shared" si="4"/>
        <v>8</v>
      </c>
      <c r="F41" s="219">
        <f t="shared" si="5"/>
        <v>80</v>
      </c>
      <c r="G41" s="195">
        <v>8.0</v>
      </c>
      <c r="H41" s="98">
        <v>4.0</v>
      </c>
      <c r="I41" s="219">
        <f t="shared" ref="I41:J41" si="123">SUM(C41,G41)</f>
        <v>14</v>
      </c>
      <c r="J41" s="219">
        <f t="shared" si="123"/>
        <v>6</v>
      </c>
      <c r="K41" s="219">
        <f t="shared" si="7"/>
        <v>20</v>
      </c>
      <c r="L41" s="300">
        <f t="shared" si="8"/>
        <v>64.51612903</v>
      </c>
      <c r="M41" s="195">
        <v>6.0</v>
      </c>
      <c r="N41" s="195">
        <v>11.0</v>
      </c>
      <c r="O41" s="219">
        <f t="shared" si="9"/>
        <v>20</v>
      </c>
      <c r="P41" s="219">
        <f t="shared" si="10"/>
        <v>17</v>
      </c>
      <c r="Q41" s="219">
        <f t="shared" si="11"/>
        <v>37</v>
      </c>
      <c r="R41" s="219">
        <f t="shared" si="12"/>
        <v>69.81132075</v>
      </c>
      <c r="S41" s="195">
        <v>11.0</v>
      </c>
      <c r="T41" s="195">
        <v>11.0</v>
      </c>
      <c r="U41" s="219">
        <f t="shared" ref="U41:V41" si="124">SUM(S41,O41)</f>
        <v>31</v>
      </c>
      <c r="V41" s="219">
        <f t="shared" si="124"/>
        <v>28</v>
      </c>
      <c r="W41" s="219">
        <f t="shared" si="14"/>
        <v>59</v>
      </c>
      <c r="X41" s="219">
        <f t="shared" si="15"/>
        <v>74.6835443</v>
      </c>
      <c r="Y41" s="195">
        <v>8.0</v>
      </c>
      <c r="Z41" s="195">
        <v>9.0</v>
      </c>
      <c r="AA41" s="219">
        <f t="shared" ref="AA41:AB41" si="125">SUM(U41,Y41)</f>
        <v>39</v>
      </c>
      <c r="AB41" s="219">
        <f t="shared" si="125"/>
        <v>37</v>
      </c>
      <c r="AC41" s="219">
        <f t="shared" si="17"/>
        <v>76</v>
      </c>
      <c r="AD41" s="294">
        <f t="shared" si="18"/>
        <v>76</v>
      </c>
    </row>
    <row r="42">
      <c r="H42" s="104"/>
    </row>
    <row r="43">
      <c r="H43" s="104"/>
    </row>
    <row r="44">
      <c r="H44" s="104"/>
    </row>
    <row r="45">
      <c r="H45" s="104"/>
    </row>
    <row r="46">
      <c r="H46" s="104"/>
    </row>
    <row r="47">
      <c r="H47" s="104"/>
    </row>
    <row r="48">
      <c r="H48" s="104"/>
    </row>
    <row r="49">
      <c r="H49" s="104"/>
    </row>
    <row r="50">
      <c r="H50" s="104"/>
    </row>
    <row r="51">
      <c r="H51" s="104"/>
    </row>
    <row r="52">
      <c r="H52" s="104"/>
    </row>
    <row r="53">
      <c r="H53" s="104"/>
    </row>
    <row r="54">
      <c r="H54" s="104"/>
    </row>
    <row r="55">
      <c r="H55" s="104"/>
    </row>
    <row r="56">
      <c r="H56" s="104"/>
    </row>
    <row r="57">
      <c r="H57" s="104"/>
    </row>
    <row r="58">
      <c r="H58" s="104"/>
    </row>
    <row r="59">
      <c r="H59" s="104"/>
    </row>
    <row r="60">
      <c r="H60" s="104"/>
    </row>
    <row r="61">
      <c r="H61" s="104"/>
    </row>
    <row r="62">
      <c r="H62" s="104"/>
    </row>
    <row r="63">
      <c r="H63" s="104"/>
    </row>
    <row r="64">
      <c r="H64" s="104"/>
    </row>
    <row r="65">
      <c r="H65" s="104"/>
    </row>
    <row r="66">
      <c r="H66" s="104"/>
    </row>
    <row r="67">
      <c r="H67" s="104"/>
    </row>
    <row r="68">
      <c r="H68" s="104"/>
    </row>
    <row r="69">
      <c r="H69" s="104"/>
    </row>
    <row r="70">
      <c r="H70" s="104"/>
    </row>
    <row r="71">
      <c r="H71" s="104"/>
    </row>
    <row r="72">
      <c r="H72" s="104"/>
    </row>
    <row r="73">
      <c r="H73" s="104"/>
    </row>
    <row r="74">
      <c r="H74" s="104"/>
    </row>
    <row r="75">
      <c r="H75" s="104"/>
    </row>
    <row r="76">
      <c r="H76" s="104"/>
    </row>
    <row r="77">
      <c r="H77" s="104"/>
    </row>
    <row r="78">
      <c r="H78" s="104"/>
    </row>
    <row r="79">
      <c r="H79" s="104"/>
    </row>
    <row r="80">
      <c r="H80" s="104"/>
    </row>
    <row r="81">
      <c r="H81" s="104"/>
    </row>
    <row r="82">
      <c r="H82" s="104"/>
    </row>
    <row r="83">
      <c r="H83" s="104"/>
    </row>
    <row r="84">
      <c r="H84" s="104"/>
    </row>
    <row r="85">
      <c r="H85" s="104"/>
    </row>
    <row r="86">
      <c r="H86" s="104"/>
    </row>
    <row r="87">
      <c r="H87" s="104"/>
    </row>
    <row r="88">
      <c r="H88" s="104"/>
    </row>
    <row r="89">
      <c r="H89" s="104"/>
    </row>
    <row r="90">
      <c r="H90" s="104"/>
    </row>
    <row r="91">
      <c r="H91" s="104"/>
    </row>
    <row r="92">
      <c r="H92" s="104"/>
    </row>
    <row r="93">
      <c r="H93" s="104"/>
    </row>
    <row r="94">
      <c r="H94" s="104"/>
    </row>
    <row r="95">
      <c r="H95" s="104"/>
    </row>
    <row r="96">
      <c r="H96" s="104"/>
    </row>
    <row r="97">
      <c r="H97" s="104"/>
    </row>
    <row r="98">
      <c r="H98" s="104"/>
    </row>
    <row r="99">
      <c r="H99" s="104"/>
    </row>
    <row r="100">
      <c r="H100" s="104"/>
    </row>
    <row r="101">
      <c r="H101" s="104"/>
    </row>
    <row r="102">
      <c r="H102" s="104"/>
    </row>
    <row r="103">
      <c r="H103" s="104"/>
    </row>
    <row r="104">
      <c r="H104" s="104"/>
    </row>
    <row r="105">
      <c r="H105" s="104"/>
    </row>
    <row r="106">
      <c r="H106" s="104"/>
    </row>
    <row r="107">
      <c r="H107" s="104"/>
    </row>
    <row r="108">
      <c r="H108" s="104"/>
    </row>
    <row r="109">
      <c r="H109" s="104"/>
    </row>
    <row r="110">
      <c r="H110" s="104"/>
    </row>
    <row r="111">
      <c r="H111" s="104"/>
    </row>
    <row r="112">
      <c r="H112" s="104"/>
    </row>
    <row r="113">
      <c r="H113" s="104"/>
    </row>
    <row r="114">
      <c r="H114" s="104"/>
    </row>
    <row r="115">
      <c r="H115" s="104"/>
    </row>
    <row r="116">
      <c r="H116" s="104"/>
    </row>
    <row r="117">
      <c r="H117" s="104"/>
    </row>
    <row r="118">
      <c r="H118" s="104"/>
    </row>
    <row r="119">
      <c r="H119" s="104"/>
    </row>
    <row r="120">
      <c r="H120" s="104"/>
    </row>
    <row r="121">
      <c r="H121" s="104"/>
    </row>
    <row r="122">
      <c r="H122" s="104"/>
    </row>
    <row r="123">
      <c r="H123" s="104"/>
    </row>
    <row r="124">
      <c r="H124" s="104"/>
    </row>
    <row r="125">
      <c r="H125" s="104"/>
    </row>
    <row r="126">
      <c r="H126" s="104"/>
    </row>
    <row r="127">
      <c r="H127" s="104"/>
    </row>
    <row r="128">
      <c r="H128" s="104"/>
    </row>
    <row r="129">
      <c r="H129" s="104"/>
    </row>
    <row r="130">
      <c r="H130" s="104"/>
    </row>
    <row r="131">
      <c r="H131" s="104"/>
    </row>
    <row r="132">
      <c r="H132" s="104"/>
    </row>
    <row r="133">
      <c r="H133" s="104"/>
    </row>
    <row r="134">
      <c r="H134" s="104"/>
    </row>
    <row r="135">
      <c r="H135" s="104"/>
    </row>
    <row r="136">
      <c r="H136" s="104"/>
    </row>
    <row r="137">
      <c r="H137" s="104"/>
    </row>
    <row r="138">
      <c r="H138" s="104"/>
    </row>
    <row r="139">
      <c r="H139" s="104"/>
    </row>
    <row r="140">
      <c r="H140" s="104"/>
    </row>
    <row r="141">
      <c r="H141" s="104"/>
    </row>
    <row r="142">
      <c r="H142" s="104"/>
    </row>
    <row r="143">
      <c r="H143" s="104"/>
    </row>
    <row r="144">
      <c r="H144" s="104"/>
    </row>
    <row r="145">
      <c r="H145" s="104"/>
    </row>
    <row r="146">
      <c r="H146" s="104"/>
    </row>
    <row r="147">
      <c r="H147" s="104"/>
    </row>
    <row r="148">
      <c r="H148" s="104"/>
    </row>
    <row r="149">
      <c r="H149" s="104"/>
    </row>
    <row r="150">
      <c r="H150" s="104"/>
    </row>
    <row r="151">
      <c r="H151" s="104"/>
    </row>
    <row r="152">
      <c r="H152" s="104"/>
    </row>
    <row r="153">
      <c r="H153" s="104"/>
    </row>
    <row r="154">
      <c r="H154" s="104"/>
    </row>
    <row r="155">
      <c r="H155" s="104"/>
    </row>
    <row r="156">
      <c r="H156" s="104"/>
    </row>
    <row r="157">
      <c r="H157" s="104"/>
    </row>
    <row r="158">
      <c r="H158" s="104"/>
    </row>
    <row r="159">
      <c r="H159" s="104"/>
    </row>
    <row r="160">
      <c r="H160" s="104"/>
    </row>
    <row r="161">
      <c r="H161" s="104"/>
    </row>
    <row r="162">
      <c r="H162" s="104"/>
    </row>
    <row r="163">
      <c r="H163" s="104"/>
    </row>
    <row r="164">
      <c r="H164" s="104"/>
    </row>
    <row r="165">
      <c r="H165" s="104"/>
    </row>
    <row r="166">
      <c r="H166" s="104"/>
    </row>
    <row r="167">
      <c r="H167" s="104"/>
    </row>
    <row r="168">
      <c r="H168" s="104"/>
    </row>
    <row r="169">
      <c r="H169" s="104"/>
    </row>
    <row r="170">
      <c r="H170" s="104"/>
    </row>
    <row r="171">
      <c r="H171" s="104"/>
    </row>
    <row r="172">
      <c r="H172" s="104"/>
    </row>
    <row r="173">
      <c r="H173" s="104"/>
    </row>
    <row r="174">
      <c r="H174" s="104"/>
    </row>
    <row r="175">
      <c r="H175" s="104"/>
    </row>
    <row r="176">
      <c r="H176" s="104"/>
    </row>
    <row r="177">
      <c r="H177" s="104"/>
    </row>
    <row r="178">
      <c r="H178" s="104"/>
    </row>
    <row r="179">
      <c r="H179" s="104"/>
    </row>
    <row r="180">
      <c r="H180" s="104"/>
    </row>
    <row r="181">
      <c r="H181" s="104"/>
    </row>
    <row r="182">
      <c r="H182" s="104"/>
    </row>
    <row r="183">
      <c r="H183" s="104"/>
    </row>
    <row r="184">
      <c r="H184" s="104"/>
    </row>
    <row r="185">
      <c r="H185" s="104"/>
    </row>
    <row r="186">
      <c r="H186" s="104"/>
    </row>
    <row r="187">
      <c r="H187" s="104"/>
    </row>
    <row r="188">
      <c r="H188" s="104"/>
    </row>
    <row r="189">
      <c r="H189" s="104"/>
    </row>
    <row r="190">
      <c r="H190" s="104"/>
    </row>
    <row r="191">
      <c r="H191" s="104"/>
    </row>
    <row r="192">
      <c r="H192" s="104"/>
    </row>
    <row r="193">
      <c r="H193" s="104"/>
    </row>
    <row r="194">
      <c r="H194" s="104"/>
    </row>
    <row r="195">
      <c r="H195" s="104"/>
    </row>
    <row r="196">
      <c r="H196" s="104"/>
    </row>
    <row r="197">
      <c r="H197" s="104"/>
    </row>
    <row r="198">
      <c r="H198" s="104"/>
    </row>
    <row r="199">
      <c r="H199" s="104"/>
    </row>
    <row r="200">
      <c r="H200" s="104"/>
    </row>
    <row r="201">
      <c r="H201" s="104"/>
    </row>
    <row r="202">
      <c r="H202" s="104"/>
    </row>
    <row r="203">
      <c r="H203" s="104"/>
    </row>
    <row r="204">
      <c r="H204" s="104"/>
    </row>
    <row r="205">
      <c r="H205" s="104"/>
    </row>
    <row r="206">
      <c r="H206" s="104"/>
    </row>
    <row r="207">
      <c r="H207" s="104"/>
    </row>
    <row r="208">
      <c r="H208" s="104"/>
    </row>
    <row r="209">
      <c r="H209" s="104"/>
    </row>
    <row r="210">
      <c r="H210" s="104"/>
    </row>
    <row r="211">
      <c r="H211" s="104"/>
    </row>
    <row r="212">
      <c r="H212" s="104"/>
    </row>
    <row r="213">
      <c r="H213" s="104"/>
    </row>
    <row r="214">
      <c r="H214" s="104"/>
    </row>
    <row r="215">
      <c r="H215" s="104"/>
    </row>
    <row r="216">
      <c r="H216" s="104"/>
    </row>
    <row r="217">
      <c r="H217" s="104"/>
    </row>
    <row r="218">
      <c r="H218" s="104"/>
    </row>
    <row r="219">
      <c r="H219" s="104"/>
    </row>
    <row r="220">
      <c r="H220" s="104"/>
    </row>
    <row r="221">
      <c r="H221" s="104"/>
    </row>
    <row r="222">
      <c r="H222" s="104"/>
    </row>
    <row r="223">
      <c r="H223" s="104"/>
    </row>
    <row r="224">
      <c r="H224" s="104"/>
    </row>
    <row r="225">
      <c r="H225" s="104"/>
    </row>
    <row r="226">
      <c r="H226" s="104"/>
    </row>
    <row r="227">
      <c r="H227" s="104"/>
    </row>
    <row r="228">
      <c r="H228" s="104"/>
    </row>
    <row r="229">
      <c r="H229" s="104"/>
    </row>
    <row r="230">
      <c r="H230" s="104"/>
    </row>
    <row r="231">
      <c r="H231" s="104"/>
    </row>
    <row r="232">
      <c r="H232" s="104"/>
    </row>
    <row r="233">
      <c r="H233" s="104"/>
    </row>
    <row r="234">
      <c r="H234" s="104"/>
    </row>
    <row r="235">
      <c r="H235" s="104"/>
    </row>
    <row r="236">
      <c r="H236" s="104"/>
    </row>
    <row r="237">
      <c r="H237" s="104"/>
    </row>
    <row r="238">
      <c r="H238" s="104"/>
    </row>
    <row r="239">
      <c r="H239" s="104"/>
    </row>
    <row r="240">
      <c r="H240" s="104"/>
    </row>
    <row r="241">
      <c r="H241" s="104"/>
    </row>
    <row r="242">
      <c r="H242" s="104"/>
    </row>
    <row r="243">
      <c r="H243" s="104"/>
    </row>
    <row r="244">
      <c r="H244" s="104"/>
    </row>
    <row r="245">
      <c r="H245" s="104"/>
    </row>
    <row r="246">
      <c r="H246" s="104"/>
    </row>
    <row r="247">
      <c r="H247" s="104"/>
    </row>
    <row r="248">
      <c r="H248" s="104"/>
    </row>
    <row r="249">
      <c r="H249" s="104"/>
    </row>
    <row r="250">
      <c r="H250" s="104"/>
    </row>
    <row r="251">
      <c r="H251" s="104"/>
    </row>
    <row r="252">
      <c r="H252" s="104"/>
    </row>
    <row r="253">
      <c r="H253" s="104"/>
    </row>
    <row r="254">
      <c r="H254" s="104"/>
    </row>
    <row r="255">
      <c r="H255" s="104"/>
    </row>
    <row r="256">
      <c r="H256" s="104"/>
    </row>
    <row r="257">
      <c r="H257" s="104"/>
    </row>
    <row r="258">
      <c r="H258" s="104"/>
    </row>
    <row r="259">
      <c r="H259" s="104"/>
    </row>
    <row r="260">
      <c r="H260" s="104"/>
    </row>
    <row r="261">
      <c r="H261" s="104"/>
    </row>
    <row r="262">
      <c r="H262" s="104"/>
    </row>
    <row r="263">
      <c r="H263" s="104"/>
    </row>
    <row r="264">
      <c r="H264" s="104"/>
    </row>
    <row r="265">
      <c r="H265" s="104"/>
    </row>
    <row r="266">
      <c r="H266" s="104"/>
    </row>
    <row r="267">
      <c r="H267" s="104"/>
    </row>
    <row r="268">
      <c r="H268" s="104"/>
    </row>
    <row r="269">
      <c r="H269" s="104"/>
    </row>
    <row r="270">
      <c r="H270" s="104"/>
    </row>
    <row r="271">
      <c r="H271" s="104"/>
    </row>
    <row r="272">
      <c r="H272" s="104"/>
    </row>
    <row r="273">
      <c r="H273" s="104"/>
    </row>
    <row r="274">
      <c r="H274" s="104"/>
    </row>
    <row r="275">
      <c r="H275" s="104"/>
    </row>
    <row r="276">
      <c r="H276" s="104"/>
    </row>
    <row r="277">
      <c r="H277" s="104"/>
    </row>
    <row r="278">
      <c r="H278" s="104"/>
    </row>
    <row r="279">
      <c r="H279" s="104"/>
    </row>
    <row r="280">
      <c r="H280" s="104"/>
    </row>
    <row r="281">
      <c r="H281" s="104"/>
    </row>
    <row r="282">
      <c r="H282" s="104"/>
    </row>
    <row r="283">
      <c r="H283" s="104"/>
    </row>
    <row r="284">
      <c r="H284" s="104"/>
    </row>
    <row r="285">
      <c r="H285" s="104"/>
    </row>
    <row r="286">
      <c r="H286" s="104"/>
    </row>
    <row r="287">
      <c r="H287" s="104"/>
    </row>
    <row r="288">
      <c r="H288" s="104"/>
    </row>
    <row r="289">
      <c r="H289" s="104"/>
    </row>
    <row r="290">
      <c r="H290" s="104"/>
    </row>
    <row r="291">
      <c r="H291" s="104"/>
    </row>
    <row r="292">
      <c r="H292" s="104"/>
    </row>
    <row r="293">
      <c r="H293" s="104"/>
    </row>
    <row r="294">
      <c r="H294" s="104"/>
    </row>
    <row r="295">
      <c r="H295" s="104"/>
    </row>
    <row r="296">
      <c r="H296" s="104"/>
    </row>
    <row r="297">
      <c r="H297" s="104"/>
    </row>
    <row r="298">
      <c r="H298" s="104"/>
    </row>
    <row r="299">
      <c r="H299" s="104"/>
    </row>
    <row r="300">
      <c r="H300" s="104"/>
    </row>
    <row r="301">
      <c r="H301" s="104"/>
    </row>
    <row r="302">
      <c r="H302" s="104"/>
    </row>
    <row r="303">
      <c r="H303" s="104"/>
    </row>
    <row r="304">
      <c r="H304" s="104"/>
    </row>
    <row r="305">
      <c r="H305" s="104"/>
    </row>
    <row r="306">
      <c r="H306" s="104"/>
    </row>
    <row r="307">
      <c r="H307" s="104"/>
    </row>
    <row r="308">
      <c r="H308" s="104"/>
    </row>
    <row r="309">
      <c r="H309" s="104"/>
    </row>
    <row r="310">
      <c r="H310" s="104"/>
    </row>
    <row r="311">
      <c r="H311" s="104"/>
    </row>
    <row r="312">
      <c r="H312" s="104"/>
    </row>
    <row r="313">
      <c r="H313" s="104"/>
    </row>
    <row r="314">
      <c r="H314" s="104"/>
    </row>
    <row r="315">
      <c r="H315" s="104"/>
    </row>
    <row r="316">
      <c r="H316" s="104"/>
    </row>
    <row r="317">
      <c r="H317" s="104"/>
    </row>
    <row r="318">
      <c r="H318" s="104"/>
    </row>
    <row r="319">
      <c r="H319" s="104"/>
    </row>
    <row r="320">
      <c r="H320" s="104"/>
    </row>
    <row r="321">
      <c r="H321" s="104"/>
    </row>
    <row r="322">
      <c r="H322" s="104"/>
    </row>
    <row r="323">
      <c r="H323" s="104"/>
    </row>
    <row r="324">
      <c r="H324" s="104"/>
    </row>
    <row r="325">
      <c r="H325" s="104"/>
    </row>
    <row r="326">
      <c r="H326" s="104"/>
    </row>
    <row r="327">
      <c r="H327" s="104"/>
    </row>
    <row r="328">
      <c r="H328" s="104"/>
    </row>
    <row r="329">
      <c r="H329" s="104"/>
    </row>
    <row r="330">
      <c r="H330" s="104"/>
    </row>
    <row r="331">
      <c r="H331" s="104"/>
    </row>
    <row r="332">
      <c r="H332" s="104"/>
    </row>
    <row r="333">
      <c r="H333" s="104"/>
    </row>
    <row r="334">
      <c r="H334" s="104"/>
    </row>
    <row r="335">
      <c r="H335" s="104"/>
    </row>
    <row r="336">
      <c r="H336" s="104"/>
    </row>
    <row r="337">
      <c r="H337" s="104"/>
    </row>
    <row r="338">
      <c r="H338" s="104"/>
    </row>
    <row r="339">
      <c r="H339" s="104"/>
    </row>
    <row r="340">
      <c r="H340" s="104"/>
    </row>
    <row r="341">
      <c r="H341" s="104"/>
    </row>
    <row r="342">
      <c r="H342" s="104"/>
    </row>
    <row r="343">
      <c r="H343" s="104"/>
    </row>
    <row r="344">
      <c r="H344" s="104"/>
    </row>
    <row r="345">
      <c r="H345" s="104"/>
    </row>
    <row r="346">
      <c r="H346" s="104"/>
    </row>
    <row r="347">
      <c r="H347" s="104"/>
    </row>
    <row r="348">
      <c r="H348" s="104"/>
    </row>
    <row r="349">
      <c r="H349" s="104"/>
    </row>
    <row r="350">
      <c r="H350" s="104"/>
    </row>
    <row r="351">
      <c r="H351" s="104"/>
    </row>
    <row r="352">
      <c r="H352" s="104"/>
    </row>
    <row r="353">
      <c r="H353" s="104"/>
    </row>
    <row r="354">
      <c r="H354" s="104"/>
    </row>
    <row r="355">
      <c r="H355" s="104"/>
    </row>
    <row r="356">
      <c r="H356" s="104"/>
    </row>
    <row r="357">
      <c r="H357" s="104"/>
    </row>
    <row r="358">
      <c r="H358" s="104"/>
    </row>
    <row r="359">
      <c r="H359" s="104"/>
    </row>
    <row r="360">
      <c r="H360" s="104"/>
    </row>
    <row r="361">
      <c r="H361" s="104"/>
    </row>
    <row r="362">
      <c r="H362" s="104"/>
    </row>
    <row r="363">
      <c r="H363" s="104"/>
    </row>
    <row r="364">
      <c r="H364" s="104"/>
    </row>
    <row r="365">
      <c r="H365" s="104"/>
    </row>
    <row r="366">
      <c r="H366" s="104"/>
    </row>
    <row r="367">
      <c r="H367" s="104"/>
    </row>
    <row r="368">
      <c r="H368" s="104"/>
    </row>
    <row r="369">
      <c r="H369" s="104"/>
    </row>
    <row r="370">
      <c r="H370" s="104"/>
    </row>
    <row r="371">
      <c r="H371" s="104"/>
    </row>
    <row r="372">
      <c r="H372" s="104"/>
    </row>
    <row r="373">
      <c r="H373" s="104"/>
    </row>
    <row r="374">
      <c r="H374" s="104"/>
    </row>
    <row r="375">
      <c r="H375" s="104"/>
    </row>
    <row r="376">
      <c r="H376" s="104"/>
    </row>
    <row r="377">
      <c r="H377" s="104"/>
    </row>
    <row r="378">
      <c r="H378" s="104"/>
    </row>
    <row r="379">
      <c r="H379" s="104"/>
    </row>
    <row r="380">
      <c r="H380" s="104"/>
    </row>
    <row r="381">
      <c r="H381" s="104"/>
    </row>
    <row r="382">
      <c r="H382" s="104"/>
    </row>
    <row r="383">
      <c r="H383" s="104"/>
    </row>
    <row r="384">
      <c r="H384" s="104"/>
    </row>
    <row r="385">
      <c r="H385" s="104"/>
    </row>
    <row r="386">
      <c r="H386" s="104"/>
    </row>
    <row r="387">
      <c r="H387" s="104"/>
    </row>
    <row r="388">
      <c r="H388" s="104"/>
    </row>
    <row r="389">
      <c r="H389" s="104"/>
    </row>
    <row r="390">
      <c r="H390" s="104"/>
    </row>
    <row r="391">
      <c r="H391" s="104"/>
    </row>
    <row r="392">
      <c r="H392" s="104"/>
    </row>
    <row r="393">
      <c r="H393" s="104"/>
    </row>
    <row r="394">
      <c r="H394" s="104"/>
    </row>
    <row r="395">
      <c r="H395" s="104"/>
    </row>
    <row r="396">
      <c r="H396" s="104"/>
    </row>
    <row r="397">
      <c r="H397" s="104"/>
    </row>
    <row r="398">
      <c r="H398" s="104"/>
    </row>
    <row r="399">
      <c r="H399" s="104"/>
    </row>
    <row r="400">
      <c r="H400" s="104"/>
    </row>
    <row r="401">
      <c r="H401" s="104"/>
    </row>
    <row r="402">
      <c r="H402" s="104"/>
    </row>
    <row r="403">
      <c r="H403" s="104"/>
    </row>
    <row r="404">
      <c r="H404" s="104"/>
    </row>
    <row r="405">
      <c r="H405" s="104"/>
    </row>
    <row r="406">
      <c r="H406" s="104"/>
    </row>
    <row r="407">
      <c r="H407" s="104"/>
    </row>
    <row r="408">
      <c r="H408" s="104"/>
    </row>
    <row r="409">
      <c r="H409" s="104"/>
    </row>
    <row r="410">
      <c r="H410" s="104"/>
    </row>
    <row r="411">
      <c r="H411" s="104"/>
    </row>
    <row r="412">
      <c r="H412" s="104"/>
    </row>
    <row r="413">
      <c r="H413" s="104"/>
    </row>
    <row r="414">
      <c r="H414" s="104"/>
    </row>
    <row r="415">
      <c r="H415" s="104"/>
    </row>
    <row r="416">
      <c r="H416" s="104"/>
    </row>
    <row r="417">
      <c r="H417" s="104"/>
    </row>
    <row r="418">
      <c r="H418" s="104"/>
    </row>
    <row r="419">
      <c r="H419" s="104"/>
    </row>
    <row r="420">
      <c r="H420" s="104"/>
    </row>
    <row r="421">
      <c r="H421" s="104"/>
    </row>
    <row r="422">
      <c r="H422" s="104"/>
    </row>
    <row r="423">
      <c r="H423" s="104"/>
    </row>
    <row r="424">
      <c r="H424" s="104"/>
    </row>
    <row r="425">
      <c r="H425" s="104"/>
    </row>
    <row r="426">
      <c r="H426" s="104"/>
    </row>
    <row r="427">
      <c r="H427" s="104"/>
    </row>
    <row r="428">
      <c r="H428" s="104"/>
    </row>
    <row r="429">
      <c r="H429" s="104"/>
    </row>
    <row r="430">
      <c r="H430" s="104"/>
    </row>
    <row r="431">
      <c r="H431" s="104"/>
    </row>
    <row r="432">
      <c r="H432" s="104"/>
    </row>
    <row r="433">
      <c r="H433" s="104"/>
    </row>
    <row r="434">
      <c r="H434" s="104"/>
    </row>
    <row r="435">
      <c r="H435" s="104"/>
    </row>
    <row r="436">
      <c r="H436" s="104"/>
    </row>
    <row r="437">
      <c r="H437" s="104"/>
    </row>
    <row r="438">
      <c r="H438" s="104"/>
    </row>
    <row r="439">
      <c r="H439" s="104"/>
    </row>
    <row r="440">
      <c r="H440" s="104"/>
    </row>
    <row r="441">
      <c r="H441" s="104"/>
    </row>
    <row r="442">
      <c r="H442" s="104"/>
    </row>
    <row r="443">
      <c r="H443" s="104"/>
    </row>
    <row r="444">
      <c r="H444" s="104"/>
    </row>
    <row r="445">
      <c r="H445" s="104"/>
    </row>
    <row r="446">
      <c r="H446" s="104"/>
    </row>
    <row r="447">
      <c r="H447" s="104"/>
    </row>
    <row r="448">
      <c r="H448" s="104"/>
    </row>
    <row r="449">
      <c r="H449" s="104"/>
    </row>
    <row r="450">
      <c r="H450" s="104"/>
    </row>
    <row r="451">
      <c r="H451" s="104"/>
    </row>
    <row r="452">
      <c r="H452" s="104"/>
    </row>
    <row r="453">
      <c r="H453" s="104"/>
    </row>
    <row r="454">
      <c r="H454" s="104"/>
    </row>
    <row r="455">
      <c r="H455" s="104"/>
    </row>
    <row r="456">
      <c r="H456" s="104"/>
    </row>
    <row r="457">
      <c r="H457" s="104"/>
    </row>
    <row r="458">
      <c r="H458" s="104"/>
    </row>
    <row r="459">
      <c r="H459" s="104"/>
    </row>
    <row r="460">
      <c r="H460" s="104"/>
    </row>
    <row r="461">
      <c r="H461" s="104"/>
    </row>
    <row r="462">
      <c r="H462" s="104"/>
    </row>
    <row r="463">
      <c r="H463" s="104"/>
    </row>
    <row r="464">
      <c r="H464" s="104"/>
    </row>
    <row r="465">
      <c r="H465" s="104"/>
    </row>
    <row r="466">
      <c r="H466" s="104"/>
    </row>
    <row r="467">
      <c r="H467" s="104"/>
    </row>
    <row r="468">
      <c r="H468" s="104"/>
    </row>
    <row r="469">
      <c r="H469" s="104"/>
    </row>
    <row r="470">
      <c r="H470" s="104"/>
    </row>
    <row r="471">
      <c r="H471" s="104"/>
    </row>
    <row r="472">
      <c r="H472" s="104"/>
    </row>
    <row r="473">
      <c r="H473" s="104"/>
    </row>
    <row r="474">
      <c r="H474" s="104"/>
    </row>
    <row r="475">
      <c r="H475" s="104"/>
    </row>
    <row r="476">
      <c r="H476" s="104"/>
    </row>
    <row r="477">
      <c r="H477" s="104"/>
    </row>
    <row r="478">
      <c r="H478" s="104"/>
    </row>
    <row r="479">
      <c r="H479" s="104"/>
    </row>
    <row r="480">
      <c r="H480" s="104"/>
    </row>
    <row r="481">
      <c r="H481" s="104"/>
    </row>
    <row r="482">
      <c r="H482" s="104"/>
    </row>
    <row r="483">
      <c r="H483" s="104"/>
    </row>
    <row r="484">
      <c r="H484" s="104"/>
    </row>
    <row r="485">
      <c r="H485" s="104"/>
    </row>
    <row r="486">
      <c r="H486" s="104"/>
    </row>
    <row r="487">
      <c r="H487" s="104"/>
    </row>
    <row r="488">
      <c r="H488" s="104"/>
    </row>
    <row r="489">
      <c r="H489" s="104"/>
    </row>
    <row r="490">
      <c r="H490" s="104"/>
    </row>
    <row r="491">
      <c r="H491" s="104"/>
    </row>
    <row r="492">
      <c r="H492" s="104"/>
    </row>
    <row r="493">
      <c r="H493" s="104"/>
    </row>
    <row r="494">
      <c r="H494" s="104"/>
    </row>
    <row r="495">
      <c r="H495" s="104"/>
    </row>
    <row r="496">
      <c r="H496" s="104"/>
    </row>
    <row r="497">
      <c r="H497" s="104"/>
    </row>
    <row r="498">
      <c r="H498" s="104"/>
    </row>
    <row r="499">
      <c r="H499" s="104"/>
    </row>
    <row r="500">
      <c r="H500" s="104"/>
    </row>
    <row r="501">
      <c r="H501" s="104"/>
    </row>
    <row r="502">
      <c r="H502" s="104"/>
    </row>
    <row r="503">
      <c r="H503" s="104"/>
    </row>
    <row r="504">
      <c r="H504" s="104"/>
    </row>
    <row r="505">
      <c r="H505" s="104"/>
    </row>
    <row r="506">
      <c r="H506" s="104"/>
    </row>
    <row r="507">
      <c r="H507" s="104"/>
    </row>
    <row r="508">
      <c r="H508" s="104"/>
    </row>
    <row r="509">
      <c r="H509" s="104"/>
    </row>
    <row r="510">
      <c r="H510" s="104"/>
    </row>
    <row r="511">
      <c r="H511" s="104"/>
    </row>
    <row r="512">
      <c r="H512" s="104"/>
    </row>
    <row r="513">
      <c r="H513" s="104"/>
    </row>
    <row r="514">
      <c r="H514" s="104"/>
    </row>
    <row r="515">
      <c r="H515" s="104"/>
    </row>
    <row r="516">
      <c r="H516" s="104"/>
    </row>
    <row r="517">
      <c r="H517" s="104"/>
    </row>
    <row r="518">
      <c r="H518" s="104"/>
    </row>
    <row r="519">
      <c r="H519" s="104"/>
    </row>
    <row r="520">
      <c r="H520" s="104"/>
    </row>
    <row r="521">
      <c r="H521" s="104"/>
    </row>
    <row r="522">
      <c r="H522" s="104"/>
    </row>
    <row r="523">
      <c r="H523" s="104"/>
    </row>
    <row r="524">
      <c r="H524" s="104"/>
    </row>
    <row r="525">
      <c r="H525" s="104"/>
    </row>
    <row r="526">
      <c r="H526" s="104"/>
    </row>
    <row r="527">
      <c r="H527" s="104"/>
    </row>
    <row r="528">
      <c r="H528" s="104"/>
    </row>
    <row r="529">
      <c r="H529" s="104"/>
    </row>
    <row r="530">
      <c r="H530" s="104"/>
    </row>
    <row r="531">
      <c r="H531" s="104"/>
    </row>
    <row r="532">
      <c r="H532" s="104"/>
    </row>
    <row r="533">
      <c r="H533" s="104"/>
    </row>
    <row r="534">
      <c r="H534" s="104"/>
    </row>
    <row r="535">
      <c r="H535" s="104"/>
    </row>
    <row r="536">
      <c r="H536" s="104"/>
    </row>
    <row r="537">
      <c r="H537" s="104"/>
    </row>
    <row r="538">
      <c r="H538" s="104"/>
    </row>
    <row r="539">
      <c r="H539" s="104"/>
    </row>
    <row r="540">
      <c r="H540" s="104"/>
    </row>
    <row r="541">
      <c r="H541" s="104"/>
    </row>
    <row r="542">
      <c r="H542" s="104"/>
    </row>
    <row r="543">
      <c r="H543" s="104"/>
    </row>
    <row r="544">
      <c r="H544" s="104"/>
    </row>
    <row r="545">
      <c r="H545" s="104"/>
    </row>
    <row r="546">
      <c r="H546" s="104"/>
    </row>
    <row r="547">
      <c r="H547" s="104"/>
    </row>
    <row r="548">
      <c r="H548" s="104"/>
    </row>
    <row r="549">
      <c r="H549" s="104"/>
    </row>
    <row r="550">
      <c r="H550" s="104"/>
    </row>
    <row r="551">
      <c r="H551" s="104"/>
    </row>
    <row r="552">
      <c r="H552" s="104"/>
    </row>
    <row r="553">
      <c r="H553" s="104"/>
    </row>
    <row r="554">
      <c r="H554" s="104"/>
    </row>
    <row r="555">
      <c r="H555" s="104"/>
    </row>
    <row r="556">
      <c r="H556" s="104"/>
    </row>
    <row r="557">
      <c r="H557" s="104"/>
    </row>
    <row r="558">
      <c r="H558" s="104"/>
    </row>
    <row r="559">
      <c r="H559" s="104"/>
    </row>
    <row r="560">
      <c r="H560" s="104"/>
    </row>
    <row r="561">
      <c r="H561" s="104"/>
    </row>
    <row r="562">
      <c r="H562" s="104"/>
    </row>
    <row r="563">
      <c r="H563" s="104"/>
    </row>
    <row r="564">
      <c r="H564" s="104"/>
    </row>
    <row r="565">
      <c r="H565" s="104"/>
    </row>
    <row r="566">
      <c r="H566" s="104"/>
    </row>
    <row r="567">
      <c r="H567" s="104"/>
    </row>
    <row r="568">
      <c r="H568" s="104"/>
    </row>
    <row r="569">
      <c r="H569" s="104"/>
    </row>
    <row r="570">
      <c r="H570" s="104"/>
    </row>
    <row r="571">
      <c r="H571" s="104"/>
    </row>
    <row r="572">
      <c r="H572" s="104"/>
    </row>
    <row r="573">
      <c r="H573" s="104"/>
    </row>
    <row r="574">
      <c r="H574" s="104"/>
    </row>
    <row r="575">
      <c r="H575" s="104"/>
    </row>
    <row r="576">
      <c r="H576" s="104"/>
    </row>
    <row r="577">
      <c r="H577" s="104"/>
    </row>
    <row r="578">
      <c r="H578" s="104"/>
    </row>
    <row r="579">
      <c r="H579" s="104"/>
    </row>
    <row r="580">
      <c r="H580" s="104"/>
    </row>
    <row r="581">
      <c r="H581" s="104"/>
    </row>
    <row r="582">
      <c r="H582" s="104"/>
    </row>
    <row r="583">
      <c r="H583" s="104"/>
    </row>
    <row r="584">
      <c r="H584" s="104"/>
    </row>
    <row r="585">
      <c r="H585" s="104"/>
    </row>
    <row r="586">
      <c r="H586" s="104"/>
    </row>
    <row r="587">
      <c r="H587" s="104"/>
    </row>
    <row r="588">
      <c r="H588" s="104"/>
    </row>
    <row r="589">
      <c r="H589" s="104"/>
    </row>
    <row r="590">
      <c r="H590" s="104"/>
    </row>
    <row r="591">
      <c r="H591" s="104"/>
    </row>
    <row r="592">
      <c r="H592" s="104"/>
    </row>
    <row r="593">
      <c r="H593" s="104"/>
    </row>
    <row r="594">
      <c r="H594" s="104"/>
    </row>
    <row r="595">
      <c r="H595" s="104"/>
    </row>
    <row r="596">
      <c r="H596" s="104"/>
    </row>
    <row r="597">
      <c r="H597" s="104"/>
    </row>
    <row r="598">
      <c r="H598" s="104"/>
    </row>
    <row r="599">
      <c r="H599" s="104"/>
    </row>
    <row r="600">
      <c r="H600" s="104"/>
    </row>
    <row r="601">
      <c r="H601" s="104"/>
    </row>
    <row r="602">
      <c r="H602" s="104"/>
    </row>
    <row r="603">
      <c r="H603" s="104"/>
    </row>
    <row r="604">
      <c r="H604" s="104"/>
    </row>
    <row r="605">
      <c r="H605" s="104"/>
    </row>
    <row r="606">
      <c r="H606" s="104"/>
    </row>
    <row r="607">
      <c r="H607" s="104"/>
    </row>
    <row r="608">
      <c r="H608" s="104"/>
    </row>
    <row r="609">
      <c r="H609" s="104"/>
    </row>
    <row r="610">
      <c r="H610" s="104"/>
    </row>
    <row r="611">
      <c r="H611" s="104"/>
    </row>
    <row r="612">
      <c r="H612" s="104"/>
    </row>
    <row r="613">
      <c r="H613" s="104"/>
    </row>
    <row r="614">
      <c r="H614" s="104"/>
    </row>
    <row r="615">
      <c r="H615" s="104"/>
    </row>
    <row r="616">
      <c r="H616" s="104"/>
    </row>
    <row r="617">
      <c r="H617" s="104"/>
    </row>
    <row r="618">
      <c r="H618" s="104"/>
    </row>
    <row r="619">
      <c r="H619" s="104"/>
    </row>
    <row r="620">
      <c r="H620" s="104"/>
    </row>
    <row r="621">
      <c r="H621" s="104"/>
    </row>
    <row r="622">
      <c r="H622" s="104"/>
    </row>
    <row r="623">
      <c r="H623" s="104"/>
    </row>
    <row r="624">
      <c r="H624" s="104"/>
    </row>
    <row r="625">
      <c r="H625" s="104"/>
    </row>
    <row r="626">
      <c r="H626" s="104"/>
    </row>
    <row r="627">
      <c r="H627" s="104"/>
    </row>
    <row r="628">
      <c r="H628" s="104"/>
    </row>
    <row r="629">
      <c r="H629" s="104"/>
    </row>
    <row r="630">
      <c r="H630" s="104"/>
    </row>
    <row r="631">
      <c r="H631" s="104"/>
    </row>
    <row r="632">
      <c r="H632" s="104"/>
    </row>
    <row r="633">
      <c r="H633" s="104"/>
    </row>
    <row r="634">
      <c r="H634" s="104"/>
    </row>
    <row r="635">
      <c r="H635" s="104"/>
    </row>
    <row r="636">
      <c r="H636" s="104"/>
    </row>
    <row r="637">
      <c r="H637" s="104"/>
    </row>
    <row r="638">
      <c r="H638" s="104"/>
    </row>
    <row r="639">
      <c r="H639" s="104"/>
    </row>
    <row r="640">
      <c r="H640" s="104"/>
    </row>
    <row r="641">
      <c r="H641" s="104"/>
    </row>
    <row r="642">
      <c r="H642" s="104"/>
    </row>
    <row r="643">
      <c r="H643" s="104"/>
    </row>
    <row r="644">
      <c r="H644" s="104"/>
    </row>
    <row r="645">
      <c r="H645" s="104"/>
    </row>
    <row r="646">
      <c r="H646" s="104"/>
    </row>
    <row r="647">
      <c r="H647" s="104"/>
    </row>
    <row r="648">
      <c r="H648" s="104"/>
    </row>
    <row r="649">
      <c r="H649" s="104"/>
    </row>
    <row r="650">
      <c r="H650" s="104"/>
    </row>
    <row r="651">
      <c r="H651" s="104"/>
    </row>
    <row r="652">
      <c r="H652" s="104"/>
    </row>
    <row r="653">
      <c r="H653" s="104"/>
    </row>
    <row r="654">
      <c r="H654" s="104"/>
    </row>
    <row r="655">
      <c r="H655" s="104"/>
    </row>
    <row r="656">
      <c r="H656" s="104"/>
    </row>
    <row r="657">
      <c r="H657" s="104"/>
    </row>
    <row r="658">
      <c r="H658" s="104"/>
    </row>
    <row r="659">
      <c r="H659" s="104"/>
    </row>
    <row r="660">
      <c r="H660" s="104"/>
    </row>
    <row r="661">
      <c r="H661" s="104"/>
    </row>
    <row r="662">
      <c r="H662" s="104"/>
    </row>
    <row r="663">
      <c r="H663" s="104"/>
    </row>
    <row r="664">
      <c r="H664" s="104"/>
    </row>
    <row r="665">
      <c r="H665" s="104"/>
    </row>
    <row r="666">
      <c r="H666" s="104"/>
    </row>
    <row r="667">
      <c r="H667" s="104"/>
    </row>
    <row r="668">
      <c r="H668" s="104"/>
    </row>
    <row r="669">
      <c r="H669" s="104"/>
    </row>
    <row r="670">
      <c r="H670" s="104"/>
    </row>
    <row r="671">
      <c r="H671" s="104"/>
    </row>
    <row r="672">
      <c r="H672" s="104"/>
    </row>
    <row r="673">
      <c r="H673" s="104"/>
    </row>
    <row r="674">
      <c r="H674" s="104"/>
    </row>
    <row r="675">
      <c r="H675" s="104"/>
    </row>
    <row r="676">
      <c r="H676" s="104"/>
    </row>
    <row r="677">
      <c r="H677" s="104"/>
    </row>
    <row r="678">
      <c r="H678" s="104"/>
    </row>
    <row r="679">
      <c r="H679" s="104"/>
    </row>
    <row r="680">
      <c r="H680" s="104"/>
    </row>
    <row r="681">
      <c r="H681" s="104"/>
    </row>
    <row r="682">
      <c r="H682" s="104"/>
    </row>
    <row r="683">
      <c r="H683" s="104"/>
    </row>
    <row r="684">
      <c r="H684" s="104"/>
    </row>
    <row r="685">
      <c r="H685" s="104"/>
    </row>
    <row r="686">
      <c r="H686" s="104"/>
    </row>
    <row r="687">
      <c r="H687" s="104"/>
    </row>
    <row r="688">
      <c r="H688" s="104"/>
    </row>
    <row r="689">
      <c r="H689" s="104"/>
    </row>
    <row r="690">
      <c r="H690" s="104"/>
    </row>
    <row r="691">
      <c r="H691" s="104"/>
    </row>
    <row r="692">
      <c r="H692" s="104"/>
    </row>
    <row r="693">
      <c r="H693" s="104"/>
    </row>
    <row r="694">
      <c r="H694" s="104"/>
    </row>
    <row r="695">
      <c r="H695" s="104"/>
    </row>
    <row r="696">
      <c r="H696" s="104"/>
    </row>
    <row r="697">
      <c r="H697" s="104"/>
    </row>
    <row r="698">
      <c r="H698" s="104"/>
    </row>
    <row r="699">
      <c r="H699" s="104"/>
    </row>
    <row r="700">
      <c r="H700" s="104"/>
    </row>
    <row r="701">
      <c r="H701" s="104"/>
    </row>
    <row r="702">
      <c r="H702" s="104"/>
    </row>
    <row r="703">
      <c r="H703" s="104"/>
    </row>
    <row r="704">
      <c r="H704" s="104"/>
    </row>
    <row r="705">
      <c r="H705" s="104"/>
    </row>
    <row r="706">
      <c r="H706" s="104"/>
    </row>
    <row r="707">
      <c r="H707" s="104"/>
    </row>
    <row r="708">
      <c r="H708" s="104"/>
    </row>
    <row r="709">
      <c r="H709" s="104"/>
    </row>
    <row r="710">
      <c r="H710" s="104"/>
    </row>
    <row r="711">
      <c r="H711" s="104"/>
    </row>
    <row r="712">
      <c r="H712" s="104"/>
    </row>
    <row r="713">
      <c r="H713" s="104"/>
    </row>
    <row r="714">
      <c r="H714" s="104"/>
    </row>
    <row r="715">
      <c r="H715" s="104"/>
    </row>
    <row r="716">
      <c r="H716" s="104"/>
    </row>
    <row r="717">
      <c r="H717" s="104"/>
    </row>
    <row r="718">
      <c r="H718" s="104"/>
    </row>
    <row r="719">
      <c r="H719" s="104"/>
    </row>
    <row r="720">
      <c r="H720" s="104"/>
    </row>
    <row r="721">
      <c r="H721" s="104"/>
    </row>
    <row r="722">
      <c r="H722" s="104"/>
    </row>
    <row r="723">
      <c r="H723" s="104"/>
    </row>
    <row r="724">
      <c r="H724" s="104"/>
    </row>
    <row r="725">
      <c r="H725" s="104"/>
    </row>
    <row r="726">
      <c r="H726" s="104"/>
    </row>
    <row r="727">
      <c r="H727" s="104"/>
    </row>
    <row r="728">
      <c r="H728" s="104"/>
    </row>
    <row r="729">
      <c r="H729" s="104"/>
    </row>
    <row r="730">
      <c r="H730" s="104"/>
    </row>
    <row r="731">
      <c r="H731" s="104"/>
    </row>
    <row r="732">
      <c r="H732" s="104"/>
    </row>
    <row r="733">
      <c r="H733" s="104"/>
    </row>
    <row r="734">
      <c r="H734" s="104"/>
    </row>
    <row r="735">
      <c r="H735" s="104"/>
    </row>
    <row r="736">
      <c r="H736" s="104"/>
    </row>
    <row r="737">
      <c r="H737" s="104"/>
    </row>
    <row r="738">
      <c r="H738" s="104"/>
    </row>
    <row r="739">
      <c r="H739" s="104"/>
    </row>
    <row r="740">
      <c r="H740" s="104"/>
    </row>
    <row r="741">
      <c r="H741" s="104"/>
    </row>
    <row r="742">
      <c r="H742" s="104"/>
    </row>
    <row r="743">
      <c r="H743" s="104"/>
    </row>
    <row r="744">
      <c r="H744" s="104"/>
    </row>
    <row r="745">
      <c r="H745" s="104"/>
    </row>
    <row r="746">
      <c r="H746" s="104"/>
    </row>
    <row r="747">
      <c r="H747" s="104"/>
    </row>
    <row r="748">
      <c r="H748" s="104"/>
    </row>
    <row r="749">
      <c r="H749" s="104"/>
    </row>
    <row r="750">
      <c r="H750" s="104"/>
    </row>
    <row r="751">
      <c r="H751" s="104"/>
    </row>
    <row r="752">
      <c r="H752" s="104"/>
    </row>
    <row r="753">
      <c r="H753" s="104"/>
    </row>
    <row r="754">
      <c r="H754" s="104"/>
    </row>
    <row r="755">
      <c r="H755" s="104"/>
    </row>
    <row r="756">
      <c r="H756" s="104"/>
    </row>
    <row r="757">
      <c r="H757" s="104"/>
    </row>
    <row r="758">
      <c r="H758" s="104"/>
    </row>
    <row r="759">
      <c r="H759" s="104"/>
    </row>
    <row r="760">
      <c r="H760" s="104"/>
    </row>
    <row r="761">
      <c r="H761" s="104"/>
    </row>
    <row r="762">
      <c r="H762" s="104"/>
    </row>
    <row r="763">
      <c r="H763" s="104"/>
    </row>
    <row r="764">
      <c r="H764" s="104"/>
    </row>
    <row r="765">
      <c r="H765" s="104"/>
    </row>
    <row r="766">
      <c r="H766" s="104"/>
    </row>
    <row r="767">
      <c r="H767" s="104"/>
    </row>
    <row r="768">
      <c r="H768" s="104"/>
    </row>
    <row r="769">
      <c r="H769" s="104"/>
    </row>
    <row r="770">
      <c r="H770" s="104"/>
    </row>
    <row r="771">
      <c r="H771" s="104"/>
    </row>
    <row r="772">
      <c r="H772" s="104"/>
    </row>
    <row r="773">
      <c r="H773" s="104"/>
    </row>
    <row r="774">
      <c r="H774" s="104"/>
    </row>
    <row r="775">
      <c r="H775" s="104"/>
    </row>
    <row r="776">
      <c r="H776" s="104"/>
    </row>
    <row r="777">
      <c r="H777" s="104"/>
    </row>
    <row r="778">
      <c r="H778" s="104"/>
    </row>
    <row r="779">
      <c r="H779" s="104"/>
    </row>
    <row r="780">
      <c r="H780" s="104"/>
    </row>
    <row r="781">
      <c r="H781" s="104"/>
    </row>
    <row r="782">
      <c r="H782" s="104"/>
    </row>
    <row r="783">
      <c r="H783" s="104"/>
    </row>
    <row r="784">
      <c r="H784" s="104"/>
    </row>
    <row r="785">
      <c r="H785" s="104"/>
    </row>
    <row r="786">
      <c r="H786" s="104"/>
    </row>
    <row r="787">
      <c r="H787" s="104"/>
    </row>
    <row r="788">
      <c r="H788" s="104"/>
    </row>
    <row r="789">
      <c r="H789" s="104"/>
    </row>
    <row r="790">
      <c r="H790" s="104"/>
    </row>
    <row r="791">
      <c r="H791" s="104"/>
    </row>
    <row r="792">
      <c r="H792" s="104"/>
    </row>
    <row r="793">
      <c r="H793" s="104"/>
    </row>
    <row r="794">
      <c r="H794" s="104"/>
    </row>
    <row r="795">
      <c r="H795" s="104"/>
    </row>
    <row r="796">
      <c r="H796" s="104"/>
    </row>
    <row r="797">
      <c r="H797" s="104"/>
    </row>
    <row r="798">
      <c r="H798" s="104"/>
    </row>
    <row r="799">
      <c r="H799" s="104"/>
    </row>
    <row r="800">
      <c r="H800" s="104"/>
    </row>
    <row r="801">
      <c r="H801" s="104"/>
    </row>
    <row r="802">
      <c r="H802" s="104"/>
    </row>
    <row r="803">
      <c r="H803" s="104"/>
    </row>
    <row r="804">
      <c r="H804" s="104"/>
    </row>
    <row r="805">
      <c r="H805" s="104"/>
    </row>
    <row r="806">
      <c r="H806" s="104"/>
    </row>
    <row r="807">
      <c r="H807" s="104"/>
    </row>
    <row r="808">
      <c r="H808" s="104"/>
    </row>
    <row r="809">
      <c r="H809" s="104"/>
    </row>
    <row r="810">
      <c r="H810" s="104"/>
    </row>
    <row r="811">
      <c r="H811" s="104"/>
    </row>
    <row r="812">
      <c r="H812" s="104"/>
    </row>
    <row r="813">
      <c r="H813" s="104"/>
    </row>
    <row r="814">
      <c r="H814" s="104"/>
    </row>
    <row r="815">
      <c r="H815" s="104"/>
    </row>
    <row r="816">
      <c r="H816" s="104"/>
    </row>
    <row r="817">
      <c r="H817" s="104"/>
    </row>
    <row r="818">
      <c r="H818" s="104"/>
    </row>
    <row r="819">
      <c r="H819" s="104"/>
    </row>
    <row r="820">
      <c r="H820" s="104"/>
    </row>
    <row r="821">
      <c r="H821" s="104"/>
    </row>
    <row r="822">
      <c r="H822" s="104"/>
    </row>
    <row r="823">
      <c r="H823" s="104"/>
    </row>
    <row r="824">
      <c r="H824" s="104"/>
    </row>
    <row r="825">
      <c r="H825" s="104"/>
    </row>
    <row r="826">
      <c r="H826" s="104"/>
    </row>
    <row r="827">
      <c r="H827" s="104"/>
    </row>
    <row r="828">
      <c r="H828" s="104"/>
    </row>
    <row r="829">
      <c r="H829" s="104"/>
    </row>
    <row r="830">
      <c r="H830" s="104"/>
    </row>
    <row r="831">
      <c r="H831" s="104"/>
    </row>
    <row r="832">
      <c r="H832" s="104"/>
    </row>
    <row r="833">
      <c r="H833" s="104"/>
    </row>
    <row r="834">
      <c r="H834" s="104"/>
    </row>
    <row r="835">
      <c r="H835" s="104"/>
    </row>
    <row r="836">
      <c r="H836" s="104"/>
    </row>
    <row r="837">
      <c r="H837" s="104"/>
    </row>
    <row r="838">
      <c r="H838" s="104"/>
    </row>
    <row r="839">
      <c r="H839" s="104"/>
    </row>
    <row r="840">
      <c r="H840" s="104"/>
    </row>
    <row r="841">
      <c r="H841" s="104"/>
    </row>
    <row r="842">
      <c r="H842" s="104"/>
    </row>
    <row r="843">
      <c r="H843" s="104"/>
    </row>
    <row r="844">
      <c r="H844" s="104"/>
    </row>
    <row r="845">
      <c r="H845" s="104"/>
    </row>
    <row r="846">
      <c r="H846" s="104"/>
    </row>
    <row r="847">
      <c r="H847" s="104"/>
    </row>
    <row r="848">
      <c r="H848" s="104"/>
    </row>
    <row r="849">
      <c r="H849" s="104"/>
    </row>
    <row r="850">
      <c r="H850" s="104"/>
    </row>
    <row r="851">
      <c r="H851" s="104"/>
    </row>
    <row r="852">
      <c r="H852" s="104"/>
    </row>
    <row r="853">
      <c r="H853" s="104"/>
    </row>
    <row r="854">
      <c r="H854" s="104"/>
    </row>
    <row r="855">
      <c r="H855" s="104"/>
    </row>
    <row r="856">
      <c r="H856" s="104"/>
    </row>
    <row r="857">
      <c r="H857" s="104"/>
    </row>
    <row r="858">
      <c r="H858" s="104"/>
    </row>
    <row r="859">
      <c r="H859" s="104"/>
    </row>
    <row r="860">
      <c r="H860" s="104"/>
    </row>
    <row r="861">
      <c r="H861" s="104"/>
    </row>
    <row r="862">
      <c r="H862" s="104"/>
    </row>
    <row r="863">
      <c r="H863" s="104"/>
    </row>
    <row r="864">
      <c r="H864" s="104"/>
    </row>
    <row r="865">
      <c r="H865" s="104"/>
    </row>
    <row r="866">
      <c r="H866" s="104"/>
    </row>
    <row r="867">
      <c r="H867" s="104"/>
    </row>
    <row r="868">
      <c r="H868" s="104"/>
    </row>
    <row r="869">
      <c r="H869" s="104"/>
    </row>
    <row r="870">
      <c r="H870" s="104"/>
    </row>
    <row r="871">
      <c r="H871" s="104"/>
    </row>
    <row r="872">
      <c r="H872" s="104"/>
    </row>
    <row r="873">
      <c r="H873" s="104"/>
    </row>
    <row r="874">
      <c r="H874" s="104"/>
    </row>
    <row r="875">
      <c r="H875" s="104"/>
    </row>
    <row r="876">
      <c r="H876" s="104"/>
    </row>
    <row r="877">
      <c r="H877" s="104"/>
    </row>
    <row r="878">
      <c r="H878" s="104"/>
    </row>
    <row r="879">
      <c r="H879" s="104"/>
    </row>
    <row r="880">
      <c r="H880" s="104"/>
    </row>
    <row r="881">
      <c r="H881" s="104"/>
    </row>
    <row r="882">
      <c r="H882" s="104"/>
    </row>
    <row r="883">
      <c r="H883" s="104"/>
    </row>
    <row r="884">
      <c r="H884" s="104"/>
    </row>
    <row r="885">
      <c r="H885" s="104"/>
    </row>
    <row r="886">
      <c r="H886" s="104"/>
    </row>
    <row r="887">
      <c r="H887" s="104"/>
    </row>
    <row r="888">
      <c r="H888" s="104"/>
    </row>
    <row r="889">
      <c r="H889" s="104"/>
    </row>
    <row r="890">
      <c r="H890" s="104"/>
    </row>
    <row r="891">
      <c r="H891" s="104"/>
    </row>
    <row r="892">
      <c r="H892" s="104"/>
    </row>
    <row r="893">
      <c r="H893" s="104"/>
    </row>
    <row r="894">
      <c r="H894" s="104"/>
    </row>
    <row r="895">
      <c r="H895" s="104"/>
    </row>
    <row r="896">
      <c r="H896" s="104"/>
    </row>
    <row r="897">
      <c r="H897" s="104"/>
    </row>
    <row r="898">
      <c r="H898" s="104"/>
    </row>
    <row r="899">
      <c r="H899" s="104"/>
    </row>
    <row r="900">
      <c r="H900" s="104"/>
    </row>
    <row r="901">
      <c r="H901" s="104"/>
    </row>
    <row r="902">
      <c r="H902" s="104"/>
    </row>
    <row r="903">
      <c r="H903" s="104"/>
    </row>
    <row r="904">
      <c r="H904" s="104"/>
    </row>
    <row r="905">
      <c r="H905" s="104"/>
    </row>
    <row r="906">
      <c r="H906" s="104"/>
    </row>
    <row r="907">
      <c r="H907" s="104"/>
    </row>
    <row r="908">
      <c r="H908" s="104"/>
    </row>
    <row r="909">
      <c r="H909" s="104"/>
    </row>
    <row r="910">
      <c r="H910" s="104"/>
    </row>
    <row r="911">
      <c r="H911" s="104"/>
    </row>
    <row r="912">
      <c r="H912" s="104"/>
    </row>
    <row r="913">
      <c r="H913" s="104"/>
    </row>
    <row r="914">
      <c r="H914" s="104"/>
    </row>
    <row r="915">
      <c r="H915" s="104"/>
    </row>
    <row r="916">
      <c r="H916" s="104"/>
    </row>
    <row r="917">
      <c r="H917" s="104"/>
    </row>
    <row r="918">
      <c r="H918" s="104"/>
    </row>
    <row r="919">
      <c r="H919" s="104"/>
    </row>
    <row r="920">
      <c r="H920" s="104"/>
    </row>
    <row r="921">
      <c r="H921" s="104"/>
    </row>
    <row r="922">
      <c r="H922" s="104"/>
    </row>
    <row r="923">
      <c r="H923" s="104"/>
    </row>
    <row r="924">
      <c r="H924" s="104"/>
    </row>
    <row r="925">
      <c r="H925" s="104"/>
    </row>
    <row r="926">
      <c r="H926" s="104"/>
    </row>
    <row r="927">
      <c r="H927" s="104"/>
    </row>
    <row r="928">
      <c r="H928" s="104"/>
    </row>
    <row r="929">
      <c r="H929" s="104"/>
    </row>
    <row r="930">
      <c r="H930" s="104"/>
    </row>
    <row r="931">
      <c r="H931" s="104"/>
    </row>
    <row r="932">
      <c r="H932" s="104"/>
    </row>
    <row r="933">
      <c r="H933" s="104"/>
    </row>
    <row r="934">
      <c r="H934" s="104"/>
    </row>
    <row r="935">
      <c r="H935" s="104"/>
    </row>
    <row r="936">
      <c r="H936" s="104"/>
    </row>
    <row r="937">
      <c r="H937" s="104"/>
    </row>
    <row r="938">
      <c r="H938" s="104"/>
    </row>
    <row r="939">
      <c r="H939" s="104"/>
    </row>
    <row r="940">
      <c r="H940" s="104"/>
    </row>
    <row r="941">
      <c r="H941" s="104"/>
    </row>
    <row r="942">
      <c r="H942" s="104"/>
    </row>
    <row r="943">
      <c r="H943" s="104"/>
    </row>
    <row r="944">
      <c r="H944" s="104"/>
    </row>
    <row r="945">
      <c r="H945" s="104"/>
    </row>
    <row r="946">
      <c r="H946" s="104"/>
    </row>
    <row r="947">
      <c r="H947" s="104"/>
    </row>
    <row r="948">
      <c r="H948" s="104"/>
    </row>
    <row r="949">
      <c r="H949" s="104"/>
    </row>
    <row r="950">
      <c r="H950" s="104"/>
    </row>
    <row r="951">
      <c r="H951" s="104"/>
    </row>
    <row r="952">
      <c r="H952" s="104"/>
    </row>
    <row r="953">
      <c r="H953" s="104"/>
    </row>
    <row r="954">
      <c r="H954" s="104"/>
    </row>
    <row r="955">
      <c r="H955" s="104"/>
    </row>
    <row r="956">
      <c r="H956" s="104"/>
    </row>
    <row r="957">
      <c r="H957" s="104"/>
    </row>
    <row r="958">
      <c r="H958" s="104"/>
    </row>
    <row r="959">
      <c r="H959" s="104"/>
    </row>
    <row r="960">
      <c r="H960" s="104"/>
    </row>
    <row r="961">
      <c r="H961" s="104"/>
    </row>
    <row r="962">
      <c r="H962" s="104"/>
    </row>
    <row r="963">
      <c r="H963" s="104"/>
    </row>
    <row r="964">
      <c r="H964" s="104"/>
    </row>
    <row r="965">
      <c r="H965" s="104"/>
    </row>
    <row r="966">
      <c r="H966" s="104"/>
    </row>
    <row r="967">
      <c r="H967" s="104"/>
    </row>
    <row r="968">
      <c r="H968" s="104"/>
    </row>
    <row r="969">
      <c r="H969" s="104"/>
    </row>
    <row r="970">
      <c r="H970" s="104"/>
    </row>
    <row r="971">
      <c r="H971" s="104"/>
    </row>
    <row r="972">
      <c r="H972" s="104"/>
    </row>
    <row r="973">
      <c r="H973" s="104"/>
    </row>
    <row r="974">
      <c r="H974" s="104"/>
    </row>
    <row r="975">
      <c r="H975" s="104"/>
    </row>
    <row r="976">
      <c r="H976" s="104"/>
    </row>
    <row r="977">
      <c r="H977" s="104"/>
    </row>
    <row r="978">
      <c r="H978" s="104"/>
    </row>
    <row r="979">
      <c r="H979" s="104"/>
    </row>
    <row r="980">
      <c r="H980" s="104"/>
    </row>
    <row r="981">
      <c r="H981" s="104"/>
    </row>
    <row r="982">
      <c r="H982" s="104"/>
    </row>
    <row r="983">
      <c r="H983" s="104"/>
    </row>
    <row r="984">
      <c r="H984" s="104"/>
    </row>
    <row r="985">
      <c r="H985" s="104"/>
    </row>
    <row r="986">
      <c r="H986" s="104"/>
    </row>
    <row r="987">
      <c r="H987" s="104"/>
    </row>
    <row r="988">
      <c r="H988" s="104"/>
    </row>
    <row r="989">
      <c r="H989" s="104"/>
    </row>
    <row r="990">
      <c r="H990" s="104"/>
    </row>
    <row r="991">
      <c r="H991" s="104"/>
    </row>
    <row r="992">
      <c r="H992" s="104"/>
    </row>
    <row r="993">
      <c r="H993" s="104"/>
    </row>
    <row r="994">
      <c r="H994" s="104"/>
    </row>
    <row r="995">
      <c r="H995" s="104"/>
    </row>
    <row r="996">
      <c r="H996" s="104"/>
    </row>
    <row r="997">
      <c r="H997" s="104"/>
    </row>
    <row r="998">
      <c r="H998" s="104"/>
    </row>
    <row r="999">
      <c r="H999" s="104"/>
    </row>
    <row r="1000">
      <c r="H1000" s="104"/>
    </row>
  </sheetData>
  <mergeCells count="16">
    <mergeCell ref="C3:F3"/>
    <mergeCell ref="G3:K3"/>
    <mergeCell ref="S3:X3"/>
    <mergeCell ref="Y3:AD3"/>
    <mergeCell ref="AN3:AO3"/>
    <mergeCell ref="AR3:AS3"/>
    <mergeCell ref="AV3:AW3"/>
    <mergeCell ref="CB3:CE3"/>
    <mergeCell ref="CF3:CG3"/>
    <mergeCell ref="AZ3:BA3"/>
    <mergeCell ref="BD3:BE3"/>
    <mergeCell ref="BH3:BI3"/>
    <mergeCell ref="BL3:BO3"/>
    <mergeCell ref="BP3:BS3"/>
    <mergeCell ref="BT3:BW3"/>
    <mergeCell ref="BX3:CA3"/>
  </mergeCells>
  <hyperlinks>
    <hyperlink r:id="rId1" ref="A3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2" max="2" width="22.88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8" t="s">
        <v>1</v>
      </c>
      <c r="B2" s="9"/>
      <c r="C2" s="9"/>
      <c r="D2" s="9"/>
      <c r="E2" s="9"/>
      <c r="F2" s="9"/>
      <c r="G2" s="9"/>
      <c r="H2" s="10"/>
    </row>
    <row r="3">
      <c r="A3" s="16" t="s">
        <v>2</v>
      </c>
      <c r="B3" s="17" t="s">
        <v>3</v>
      </c>
      <c r="C3" s="302">
        <v>45505.0</v>
      </c>
      <c r="D3" s="12"/>
      <c r="E3" s="12"/>
      <c r="F3" s="12"/>
      <c r="G3" s="12"/>
      <c r="H3" s="13"/>
      <c r="I3" s="303">
        <v>45536.0</v>
      </c>
      <c r="J3" s="22"/>
      <c r="K3" s="22"/>
      <c r="L3" s="22"/>
      <c r="M3" s="22"/>
      <c r="N3" s="22"/>
      <c r="O3" s="23"/>
      <c r="P3" s="303">
        <v>45566.0</v>
      </c>
      <c r="Q3" s="22"/>
      <c r="R3" s="22"/>
      <c r="S3" s="22"/>
      <c r="T3" s="22"/>
      <c r="U3" s="22"/>
      <c r="V3" s="23"/>
      <c r="W3" s="304">
        <v>45597.0</v>
      </c>
      <c r="X3" s="22"/>
      <c r="Y3" s="22"/>
      <c r="Z3" s="22"/>
      <c r="AA3" s="22"/>
      <c r="AB3" s="22"/>
      <c r="AC3" s="23"/>
      <c r="AD3" s="305">
        <v>45627.0</v>
      </c>
      <c r="AE3" s="22"/>
      <c r="AF3" s="22"/>
      <c r="AG3" s="22"/>
      <c r="AH3" s="22"/>
      <c r="AI3" s="22"/>
      <c r="AJ3" s="23"/>
      <c r="AK3" s="304">
        <v>45658.0</v>
      </c>
      <c r="AL3" s="22"/>
      <c r="AM3" s="22"/>
      <c r="AN3" s="22"/>
      <c r="AO3" s="22"/>
      <c r="AP3" s="22"/>
      <c r="AQ3" s="23"/>
      <c r="AR3" s="304">
        <v>45689.0</v>
      </c>
      <c r="AS3" s="22"/>
      <c r="AT3" s="22"/>
      <c r="AU3" s="22"/>
      <c r="AV3" s="22"/>
      <c r="AW3" s="22"/>
      <c r="AX3" s="22"/>
      <c r="AY3" s="23"/>
      <c r="AZ3" s="306"/>
    </row>
    <row r="4">
      <c r="A4" s="37"/>
      <c r="B4" s="25"/>
      <c r="C4" s="38" t="s">
        <v>5</v>
      </c>
      <c r="D4" s="38" t="s">
        <v>6</v>
      </c>
      <c r="E4" s="41" t="s">
        <v>14</v>
      </c>
      <c r="F4" s="41" t="s">
        <v>9</v>
      </c>
      <c r="G4" s="127" t="s">
        <v>10</v>
      </c>
      <c r="H4" s="127" t="s">
        <v>11</v>
      </c>
      <c r="I4" s="38" t="s">
        <v>5</v>
      </c>
      <c r="J4" s="38" t="s">
        <v>6</v>
      </c>
      <c r="K4" s="38" t="s">
        <v>7</v>
      </c>
      <c r="L4" s="41" t="s">
        <v>14</v>
      </c>
      <c r="M4" s="41" t="s">
        <v>9</v>
      </c>
      <c r="N4" s="127" t="s">
        <v>10</v>
      </c>
      <c r="O4" s="127" t="s">
        <v>11</v>
      </c>
      <c r="P4" s="38" t="s">
        <v>5</v>
      </c>
      <c r="Q4" s="38" t="s">
        <v>6</v>
      </c>
      <c r="R4" s="38" t="s">
        <v>7</v>
      </c>
      <c r="S4" s="41" t="s">
        <v>14</v>
      </c>
      <c r="T4" s="41" t="s">
        <v>9</v>
      </c>
      <c r="U4" s="127" t="s">
        <v>10</v>
      </c>
      <c r="V4" s="127" t="s">
        <v>11</v>
      </c>
      <c r="W4" s="38" t="s">
        <v>5</v>
      </c>
      <c r="X4" s="38" t="s">
        <v>6</v>
      </c>
      <c r="Y4" s="38" t="s">
        <v>7</v>
      </c>
      <c r="Z4" s="41" t="s">
        <v>14</v>
      </c>
      <c r="AA4" s="41" t="s">
        <v>9</v>
      </c>
      <c r="AB4" s="127" t="s">
        <v>10</v>
      </c>
      <c r="AC4" s="127" t="s">
        <v>11</v>
      </c>
      <c r="AD4" s="38" t="s">
        <v>5</v>
      </c>
      <c r="AE4" s="38" t="s">
        <v>6</v>
      </c>
      <c r="AF4" s="38" t="s">
        <v>7</v>
      </c>
      <c r="AG4" s="41" t="s">
        <v>14</v>
      </c>
      <c r="AH4" s="41" t="s">
        <v>9</v>
      </c>
      <c r="AI4" s="127" t="s">
        <v>10</v>
      </c>
      <c r="AJ4" s="127" t="s">
        <v>11</v>
      </c>
      <c r="AK4" s="38" t="s">
        <v>5</v>
      </c>
      <c r="AL4" s="38" t="s">
        <v>6</v>
      </c>
      <c r="AM4" s="38" t="s">
        <v>7</v>
      </c>
      <c r="AN4" s="41" t="s">
        <v>14</v>
      </c>
      <c r="AO4" s="41" t="s">
        <v>9</v>
      </c>
      <c r="AP4" s="127" t="s">
        <v>10</v>
      </c>
      <c r="AQ4" s="127" t="s">
        <v>11</v>
      </c>
      <c r="AR4" s="38" t="s">
        <v>5</v>
      </c>
      <c r="AS4" s="38" t="s">
        <v>6</v>
      </c>
      <c r="AT4" s="38" t="s">
        <v>7</v>
      </c>
      <c r="AU4" s="41" t="s">
        <v>14</v>
      </c>
      <c r="AV4" s="41" t="s">
        <v>15</v>
      </c>
      <c r="AW4" s="41" t="s">
        <v>9</v>
      </c>
      <c r="AX4" s="307" t="s">
        <v>54</v>
      </c>
      <c r="AY4" s="287" t="s">
        <v>55</v>
      </c>
      <c r="AZ4" s="308"/>
    </row>
    <row r="5">
      <c r="A5" s="37"/>
      <c r="B5" s="47" t="s">
        <v>16</v>
      </c>
      <c r="C5" s="57">
        <v>7.0</v>
      </c>
      <c r="D5" s="57">
        <v>3.0</v>
      </c>
      <c r="E5" s="43">
        <f t="shared" ref="E5:E41" si="1">C5+D5</f>
        <v>10</v>
      </c>
      <c r="F5" s="43">
        <v>0.0</v>
      </c>
      <c r="G5" s="47">
        <f t="shared" ref="G5:G41" si="2">E5/10*100</f>
        <v>100</v>
      </c>
      <c r="H5" s="43">
        <v>0.0</v>
      </c>
      <c r="I5" s="57">
        <v>8.0</v>
      </c>
      <c r="J5" s="57">
        <v>3.0</v>
      </c>
      <c r="K5" s="57">
        <v>8.0</v>
      </c>
      <c r="L5" s="103">
        <f>E5+I5+J5</f>
        <v>21</v>
      </c>
      <c r="M5" s="103">
        <f>F5+K5</f>
        <v>8</v>
      </c>
      <c r="N5" s="57">
        <f t="shared" ref="N5:N41" si="4">L5/21*100</f>
        <v>100</v>
      </c>
      <c r="O5" s="103">
        <f t="shared" ref="O5:O41" si="5">M5/8*100</f>
        <v>100</v>
      </c>
      <c r="P5" s="57">
        <v>7.0</v>
      </c>
      <c r="Q5" s="57">
        <v>5.0</v>
      </c>
      <c r="R5" s="57">
        <v>13.0</v>
      </c>
      <c r="S5" s="103">
        <f t="shared" ref="S5:S41" si="6">L5+P5+Q5</f>
        <v>33</v>
      </c>
      <c r="T5" s="103">
        <f t="shared" ref="T5:T41" si="7">M5+R5</f>
        <v>21</v>
      </c>
      <c r="U5" s="103">
        <f t="shared" ref="U5:U41" si="8">S5/33*100</f>
        <v>100</v>
      </c>
      <c r="V5" s="103">
        <f t="shared" ref="V5:V41" si="9">T5/21*100</f>
        <v>100</v>
      </c>
      <c r="W5" s="57">
        <v>7.0</v>
      </c>
      <c r="X5" s="57">
        <v>6.0</v>
      </c>
      <c r="Y5" s="57">
        <v>9.0</v>
      </c>
      <c r="Z5" s="103">
        <f t="shared" ref="Z5:Z41" si="10">S5+W5+X5</f>
        <v>46</v>
      </c>
      <c r="AA5" s="103">
        <f t="shared" ref="AA5:AA41" si="11">T5+Y5</f>
        <v>30</v>
      </c>
      <c r="AB5" s="103">
        <f t="shared" ref="AB5:AB41" si="12">Z5/46*100</f>
        <v>100</v>
      </c>
      <c r="AC5" s="103">
        <f t="shared" ref="AC5:AC41" si="13">AA5/30*100</f>
        <v>100</v>
      </c>
      <c r="AD5" s="57">
        <v>7.0</v>
      </c>
      <c r="AE5" s="57">
        <v>4.0</v>
      </c>
      <c r="AF5" s="57">
        <v>7.0</v>
      </c>
      <c r="AG5" s="57">
        <f t="shared" ref="AG5:AG41" si="14">Z5+AD5+AE5</f>
        <v>57</v>
      </c>
      <c r="AH5" s="57">
        <f t="shared" ref="AH5:AH41" si="15">AA5+AF5</f>
        <v>37</v>
      </c>
      <c r="AI5" s="57">
        <f t="shared" ref="AI5:AI42" si="16">AG5/57*100</f>
        <v>100</v>
      </c>
      <c r="AJ5" s="103">
        <f t="shared" ref="AJ5:AJ41" si="17">AH5/37*100</f>
        <v>100</v>
      </c>
      <c r="AK5" s="57">
        <v>9.0</v>
      </c>
      <c r="AL5" s="57">
        <v>3.0</v>
      </c>
      <c r="AM5" s="57">
        <v>6.0</v>
      </c>
      <c r="AN5" s="103">
        <f t="shared" ref="AN5:AN41" si="18">AG5+AK5+AL5</f>
        <v>69</v>
      </c>
      <c r="AO5" s="103">
        <f t="shared" ref="AO5:AO41" si="19">AH5+AM5</f>
        <v>43</v>
      </c>
      <c r="AP5" s="103">
        <f t="shared" ref="AP5:AP41" si="20">AN5/69*100</f>
        <v>100</v>
      </c>
      <c r="AQ5" s="103">
        <f t="shared" ref="AQ5:AQ41" si="21">AO5/43*100</f>
        <v>100</v>
      </c>
    </row>
    <row r="6">
      <c r="A6" s="68">
        <v>1.0</v>
      </c>
      <c r="B6" s="69" t="s">
        <v>17</v>
      </c>
      <c r="C6" s="57">
        <v>7.0</v>
      </c>
      <c r="D6" s="57">
        <v>3.0</v>
      </c>
      <c r="E6" s="43">
        <f t="shared" si="1"/>
        <v>10</v>
      </c>
      <c r="F6" s="43">
        <v>0.0</v>
      </c>
      <c r="G6" s="47">
        <f t="shared" si="2"/>
        <v>100</v>
      </c>
      <c r="H6" s="43">
        <v>0.0</v>
      </c>
      <c r="I6" s="57">
        <v>8.0</v>
      </c>
      <c r="J6" s="57">
        <v>3.0</v>
      </c>
      <c r="K6" s="57">
        <v>5.0</v>
      </c>
      <c r="L6" s="103">
        <f t="shared" ref="L6:M6" si="3">SUM(I6,C6)</f>
        <v>15</v>
      </c>
      <c r="M6" s="103">
        <f t="shared" si="3"/>
        <v>6</v>
      </c>
      <c r="N6" s="57">
        <f t="shared" si="4"/>
        <v>71.42857143</v>
      </c>
      <c r="O6" s="103">
        <f t="shared" si="5"/>
        <v>75</v>
      </c>
      <c r="P6" s="57">
        <v>6.0</v>
      </c>
      <c r="Q6" s="57">
        <v>4.0</v>
      </c>
      <c r="R6" s="57">
        <v>12.0</v>
      </c>
      <c r="S6" s="103">
        <f t="shared" si="6"/>
        <v>25</v>
      </c>
      <c r="T6" s="103">
        <f t="shared" si="7"/>
        <v>18</v>
      </c>
      <c r="U6" s="103">
        <f t="shared" si="8"/>
        <v>75.75757576</v>
      </c>
      <c r="V6" s="103">
        <f t="shared" si="9"/>
        <v>85.71428571</v>
      </c>
      <c r="W6" s="57">
        <v>6.0</v>
      </c>
      <c r="X6" s="57">
        <v>6.0</v>
      </c>
      <c r="Y6" s="57">
        <v>9.0</v>
      </c>
      <c r="Z6" s="103">
        <f t="shared" si="10"/>
        <v>37</v>
      </c>
      <c r="AA6" s="103">
        <f t="shared" si="11"/>
        <v>27</v>
      </c>
      <c r="AB6" s="103">
        <f t="shared" si="12"/>
        <v>80.43478261</v>
      </c>
      <c r="AC6" s="103">
        <f t="shared" si="13"/>
        <v>90</v>
      </c>
      <c r="AD6" s="57">
        <v>7.0</v>
      </c>
      <c r="AE6" s="57">
        <v>4.0</v>
      </c>
      <c r="AF6" s="57">
        <v>7.0</v>
      </c>
      <c r="AG6" s="57">
        <f t="shared" si="14"/>
        <v>48</v>
      </c>
      <c r="AH6" s="57">
        <f t="shared" si="15"/>
        <v>34</v>
      </c>
      <c r="AI6" s="57">
        <f t="shared" si="16"/>
        <v>84.21052632</v>
      </c>
      <c r="AJ6" s="103">
        <f t="shared" si="17"/>
        <v>91.89189189</v>
      </c>
      <c r="AK6" s="57">
        <v>8.0</v>
      </c>
      <c r="AL6" s="57">
        <v>3.0</v>
      </c>
      <c r="AM6" s="57">
        <v>6.0</v>
      </c>
      <c r="AN6" s="103">
        <f t="shared" si="18"/>
        <v>59</v>
      </c>
      <c r="AO6" s="103">
        <f t="shared" si="19"/>
        <v>40</v>
      </c>
      <c r="AP6" s="103">
        <f t="shared" si="20"/>
        <v>85.50724638</v>
      </c>
      <c r="AQ6" s="103">
        <f t="shared" si="21"/>
        <v>93.02325581</v>
      </c>
    </row>
    <row r="7">
      <c r="A7" s="68">
        <v>2.0</v>
      </c>
      <c r="B7" s="69" t="s">
        <v>18</v>
      </c>
      <c r="C7" s="57">
        <v>4.0</v>
      </c>
      <c r="D7" s="57">
        <v>3.0</v>
      </c>
      <c r="E7" s="43">
        <f t="shared" si="1"/>
        <v>7</v>
      </c>
      <c r="F7" s="43">
        <v>0.0</v>
      </c>
      <c r="G7" s="47">
        <f t="shared" si="2"/>
        <v>70</v>
      </c>
      <c r="H7" s="43">
        <v>0.0</v>
      </c>
      <c r="I7" s="57">
        <v>6.0</v>
      </c>
      <c r="J7" s="57">
        <v>3.0</v>
      </c>
      <c r="K7" s="57">
        <v>8.0</v>
      </c>
      <c r="L7" s="103">
        <f t="shared" ref="L7:M7" si="22">SUM(I7,C7)</f>
        <v>10</v>
      </c>
      <c r="M7" s="103">
        <f t="shared" si="22"/>
        <v>6</v>
      </c>
      <c r="N7" s="57">
        <f t="shared" si="4"/>
        <v>47.61904762</v>
      </c>
      <c r="O7" s="103">
        <f t="shared" si="5"/>
        <v>75</v>
      </c>
      <c r="P7" s="57">
        <v>5.0</v>
      </c>
      <c r="Q7" s="57">
        <v>4.0</v>
      </c>
      <c r="R7" s="57">
        <v>12.0</v>
      </c>
      <c r="S7" s="103">
        <f t="shared" si="6"/>
        <v>19</v>
      </c>
      <c r="T7" s="103">
        <f t="shared" si="7"/>
        <v>18</v>
      </c>
      <c r="U7" s="103">
        <f t="shared" si="8"/>
        <v>57.57575758</v>
      </c>
      <c r="V7" s="103">
        <f t="shared" si="9"/>
        <v>85.71428571</v>
      </c>
      <c r="W7" s="57">
        <v>6.0</v>
      </c>
      <c r="X7" s="57">
        <v>6.0</v>
      </c>
      <c r="Y7" s="57">
        <v>7.0</v>
      </c>
      <c r="Z7" s="103">
        <f t="shared" si="10"/>
        <v>31</v>
      </c>
      <c r="AA7" s="103">
        <f t="shared" si="11"/>
        <v>25</v>
      </c>
      <c r="AB7" s="103">
        <f t="shared" si="12"/>
        <v>67.39130435</v>
      </c>
      <c r="AC7" s="103">
        <f t="shared" si="13"/>
        <v>83.33333333</v>
      </c>
      <c r="AD7" s="57">
        <v>6.0</v>
      </c>
      <c r="AE7" s="57">
        <v>4.0</v>
      </c>
      <c r="AF7" s="57">
        <v>7.0</v>
      </c>
      <c r="AG7" s="57">
        <f t="shared" si="14"/>
        <v>41</v>
      </c>
      <c r="AH7" s="57">
        <f t="shared" si="15"/>
        <v>32</v>
      </c>
      <c r="AI7" s="57">
        <f t="shared" si="16"/>
        <v>71.92982456</v>
      </c>
      <c r="AJ7" s="103">
        <f t="shared" si="17"/>
        <v>86.48648649</v>
      </c>
      <c r="AK7" s="57">
        <v>7.0</v>
      </c>
      <c r="AL7" s="57">
        <v>3.0</v>
      </c>
      <c r="AM7" s="57">
        <v>6.0</v>
      </c>
      <c r="AN7" s="103">
        <f t="shared" si="18"/>
        <v>51</v>
      </c>
      <c r="AO7" s="103">
        <f t="shared" si="19"/>
        <v>38</v>
      </c>
      <c r="AP7" s="103">
        <f t="shared" si="20"/>
        <v>73.91304348</v>
      </c>
      <c r="AQ7" s="103">
        <f t="shared" si="21"/>
        <v>88.37209302</v>
      </c>
    </row>
    <row r="8">
      <c r="A8" s="68">
        <v>3.0</v>
      </c>
      <c r="B8" s="69" t="s">
        <v>19</v>
      </c>
      <c r="C8" s="57">
        <v>4.0</v>
      </c>
      <c r="D8" s="57">
        <v>2.0</v>
      </c>
      <c r="E8" s="43">
        <f t="shared" si="1"/>
        <v>6</v>
      </c>
      <c r="F8" s="43">
        <v>0.0</v>
      </c>
      <c r="G8" s="47">
        <f t="shared" si="2"/>
        <v>60</v>
      </c>
      <c r="H8" s="43">
        <v>0.0</v>
      </c>
      <c r="I8" s="57">
        <v>7.0</v>
      </c>
      <c r="J8" s="57">
        <v>3.0</v>
      </c>
      <c r="K8" s="57">
        <v>8.0</v>
      </c>
      <c r="L8" s="103">
        <f t="shared" ref="L8:M8" si="23">SUM(I8,C8)</f>
        <v>11</v>
      </c>
      <c r="M8" s="103">
        <f t="shared" si="23"/>
        <v>5</v>
      </c>
      <c r="N8" s="57">
        <f t="shared" si="4"/>
        <v>52.38095238</v>
      </c>
      <c r="O8" s="103">
        <f t="shared" si="5"/>
        <v>62.5</v>
      </c>
      <c r="P8" s="57">
        <v>4.0</v>
      </c>
      <c r="Q8" s="57">
        <v>4.0</v>
      </c>
      <c r="R8" s="57">
        <v>11.0</v>
      </c>
      <c r="S8" s="103">
        <f t="shared" si="6"/>
        <v>19</v>
      </c>
      <c r="T8" s="103">
        <f t="shared" si="7"/>
        <v>16</v>
      </c>
      <c r="U8" s="103">
        <f t="shared" si="8"/>
        <v>57.57575758</v>
      </c>
      <c r="V8" s="103">
        <f t="shared" si="9"/>
        <v>76.19047619</v>
      </c>
      <c r="W8" s="57">
        <v>6.0</v>
      </c>
      <c r="X8" s="57">
        <v>6.0</v>
      </c>
      <c r="Y8" s="57">
        <v>9.0</v>
      </c>
      <c r="Z8" s="103">
        <f t="shared" si="10"/>
        <v>31</v>
      </c>
      <c r="AA8" s="103">
        <f t="shared" si="11"/>
        <v>25</v>
      </c>
      <c r="AB8" s="103">
        <f t="shared" si="12"/>
        <v>67.39130435</v>
      </c>
      <c r="AC8" s="103">
        <f t="shared" si="13"/>
        <v>83.33333333</v>
      </c>
      <c r="AD8" s="57">
        <v>6.0</v>
      </c>
      <c r="AE8" s="57">
        <v>4.0</v>
      </c>
      <c r="AF8" s="57">
        <v>7.0</v>
      </c>
      <c r="AG8" s="57">
        <f t="shared" si="14"/>
        <v>41</v>
      </c>
      <c r="AH8" s="57">
        <f t="shared" si="15"/>
        <v>32</v>
      </c>
      <c r="AI8" s="57">
        <f t="shared" si="16"/>
        <v>71.92982456</v>
      </c>
      <c r="AJ8" s="103">
        <f t="shared" si="17"/>
        <v>86.48648649</v>
      </c>
      <c r="AK8" s="57">
        <v>7.0</v>
      </c>
      <c r="AL8" s="57">
        <v>2.0</v>
      </c>
      <c r="AM8" s="57">
        <v>6.0</v>
      </c>
      <c r="AN8" s="103">
        <f t="shared" si="18"/>
        <v>50</v>
      </c>
      <c r="AO8" s="103">
        <f t="shared" si="19"/>
        <v>38</v>
      </c>
      <c r="AP8" s="103">
        <f t="shared" si="20"/>
        <v>72.46376812</v>
      </c>
      <c r="AQ8" s="103">
        <f t="shared" si="21"/>
        <v>88.37209302</v>
      </c>
    </row>
    <row r="9">
      <c r="A9" s="68">
        <v>4.0</v>
      </c>
      <c r="B9" s="69" t="s">
        <v>20</v>
      </c>
      <c r="C9" s="57">
        <v>6.0</v>
      </c>
      <c r="D9" s="57">
        <v>3.0</v>
      </c>
      <c r="E9" s="43">
        <f t="shared" si="1"/>
        <v>9</v>
      </c>
      <c r="F9" s="43">
        <v>0.0</v>
      </c>
      <c r="G9" s="47">
        <f t="shared" si="2"/>
        <v>90</v>
      </c>
      <c r="H9" s="43">
        <v>0.0</v>
      </c>
      <c r="I9" s="57">
        <v>7.0</v>
      </c>
      <c r="J9" s="57">
        <v>3.0</v>
      </c>
      <c r="K9" s="57">
        <v>5.0</v>
      </c>
      <c r="L9" s="103">
        <f t="shared" ref="L9:M9" si="24">SUM(I9,C9)</f>
        <v>13</v>
      </c>
      <c r="M9" s="103">
        <f t="shared" si="24"/>
        <v>6</v>
      </c>
      <c r="N9" s="57">
        <f t="shared" si="4"/>
        <v>61.9047619</v>
      </c>
      <c r="O9" s="103">
        <f t="shared" si="5"/>
        <v>75</v>
      </c>
      <c r="P9" s="57">
        <v>3.0</v>
      </c>
      <c r="Q9" s="57">
        <v>4.0</v>
      </c>
      <c r="R9" s="57">
        <v>8.0</v>
      </c>
      <c r="S9" s="103">
        <f t="shared" si="6"/>
        <v>20</v>
      </c>
      <c r="T9" s="103">
        <f t="shared" si="7"/>
        <v>14</v>
      </c>
      <c r="U9" s="103">
        <f t="shared" si="8"/>
        <v>60.60606061</v>
      </c>
      <c r="V9" s="103">
        <f t="shared" si="9"/>
        <v>66.66666667</v>
      </c>
      <c r="W9" s="57">
        <v>6.0</v>
      </c>
      <c r="X9" s="57">
        <v>5.0</v>
      </c>
      <c r="Y9" s="57">
        <v>7.0</v>
      </c>
      <c r="Z9" s="103">
        <f t="shared" si="10"/>
        <v>31</v>
      </c>
      <c r="AA9" s="103">
        <f t="shared" si="11"/>
        <v>21</v>
      </c>
      <c r="AB9" s="103">
        <f t="shared" si="12"/>
        <v>67.39130435</v>
      </c>
      <c r="AC9" s="103">
        <f t="shared" si="13"/>
        <v>70</v>
      </c>
      <c r="AD9" s="57">
        <v>6.0</v>
      </c>
      <c r="AE9" s="57">
        <v>3.0</v>
      </c>
      <c r="AF9" s="57">
        <v>5.0</v>
      </c>
      <c r="AG9" s="57">
        <f t="shared" si="14"/>
        <v>40</v>
      </c>
      <c r="AH9" s="57">
        <f t="shared" si="15"/>
        <v>26</v>
      </c>
      <c r="AI9" s="57">
        <f t="shared" si="16"/>
        <v>70.1754386</v>
      </c>
      <c r="AJ9" s="103">
        <f t="shared" si="17"/>
        <v>70.27027027</v>
      </c>
      <c r="AK9" s="57">
        <v>8.0</v>
      </c>
      <c r="AL9" s="57">
        <v>3.0</v>
      </c>
      <c r="AM9" s="57">
        <v>6.0</v>
      </c>
      <c r="AN9" s="103">
        <f t="shared" si="18"/>
        <v>51</v>
      </c>
      <c r="AO9" s="103">
        <f t="shared" si="19"/>
        <v>32</v>
      </c>
      <c r="AP9" s="103">
        <f t="shared" si="20"/>
        <v>73.91304348</v>
      </c>
      <c r="AQ9" s="103">
        <f t="shared" si="21"/>
        <v>74.41860465</v>
      </c>
    </row>
    <row r="10">
      <c r="A10" s="68">
        <v>5.0</v>
      </c>
      <c r="B10" s="69" t="s">
        <v>21</v>
      </c>
      <c r="C10" s="57">
        <v>7.0</v>
      </c>
      <c r="D10" s="57">
        <v>3.0</v>
      </c>
      <c r="E10" s="43">
        <f t="shared" si="1"/>
        <v>10</v>
      </c>
      <c r="F10" s="43">
        <v>0.0</v>
      </c>
      <c r="G10" s="47">
        <f t="shared" si="2"/>
        <v>100</v>
      </c>
      <c r="H10" s="43">
        <v>0.0</v>
      </c>
      <c r="I10" s="57">
        <v>7.0</v>
      </c>
      <c r="J10" s="57">
        <v>3.0</v>
      </c>
      <c r="K10" s="57">
        <v>8.0</v>
      </c>
      <c r="L10" s="103">
        <f t="shared" ref="L10:M10" si="25">SUM(I10,C10)</f>
        <v>14</v>
      </c>
      <c r="M10" s="103">
        <f t="shared" si="25"/>
        <v>6</v>
      </c>
      <c r="N10" s="57">
        <f t="shared" si="4"/>
        <v>66.66666667</v>
      </c>
      <c r="O10" s="103">
        <f t="shared" si="5"/>
        <v>75</v>
      </c>
      <c r="P10" s="57">
        <v>6.0</v>
      </c>
      <c r="Q10" s="57">
        <v>4.0</v>
      </c>
      <c r="R10" s="57">
        <v>11.0</v>
      </c>
      <c r="S10" s="103">
        <f t="shared" si="6"/>
        <v>24</v>
      </c>
      <c r="T10" s="103">
        <f t="shared" si="7"/>
        <v>17</v>
      </c>
      <c r="U10" s="103">
        <f t="shared" si="8"/>
        <v>72.72727273</v>
      </c>
      <c r="V10" s="103">
        <f t="shared" si="9"/>
        <v>80.95238095</v>
      </c>
      <c r="W10" s="57">
        <v>4.0</v>
      </c>
      <c r="X10" s="57">
        <v>4.0</v>
      </c>
      <c r="Y10" s="57">
        <v>9.0</v>
      </c>
      <c r="Z10" s="103">
        <f t="shared" si="10"/>
        <v>32</v>
      </c>
      <c r="AA10" s="103">
        <f t="shared" si="11"/>
        <v>26</v>
      </c>
      <c r="AB10" s="103">
        <f t="shared" si="12"/>
        <v>69.56521739</v>
      </c>
      <c r="AC10" s="103">
        <f t="shared" si="13"/>
        <v>86.66666667</v>
      </c>
      <c r="AD10" s="57">
        <v>6.0</v>
      </c>
      <c r="AE10" s="57">
        <v>3.0</v>
      </c>
      <c r="AF10" s="57">
        <v>5.0</v>
      </c>
      <c r="AG10" s="57">
        <f t="shared" si="14"/>
        <v>41</v>
      </c>
      <c r="AH10" s="57">
        <f t="shared" si="15"/>
        <v>31</v>
      </c>
      <c r="AI10" s="57">
        <f t="shared" si="16"/>
        <v>71.92982456</v>
      </c>
      <c r="AJ10" s="103">
        <f t="shared" si="17"/>
        <v>83.78378378</v>
      </c>
      <c r="AK10" s="57">
        <v>4.0</v>
      </c>
      <c r="AL10" s="57">
        <v>3.0</v>
      </c>
      <c r="AM10" s="57">
        <v>4.0</v>
      </c>
      <c r="AN10" s="103">
        <f t="shared" si="18"/>
        <v>48</v>
      </c>
      <c r="AO10" s="103">
        <f t="shared" si="19"/>
        <v>35</v>
      </c>
      <c r="AP10" s="103">
        <f t="shared" si="20"/>
        <v>69.56521739</v>
      </c>
      <c r="AQ10" s="103">
        <f t="shared" si="21"/>
        <v>81.39534884</v>
      </c>
    </row>
    <row r="11">
      <c r="A11" s="68">
        <v>6.0</v>
      </c>
      <c r="B11" s="69" t="s">
        <v>22</v>
      </c>
      <c r="C11" s="57">
        <v>4.0</v>
      </c>
      <c r="D11" s="57">
        <v>3.0</v>
      </c>
      <c r="E11" s="43">
        <f t="shared" si="1"/>
        <v>7</v>
      </c>
      <c r="F11" s="43">
        <v>0.0</v>
      </c>
      <c r="G11" s="47">
        <f t="shared" si="2"/>
        <v>70</v>
      </c>
      <c r="H11" s="43">
        <v>0.0</v>
      </c>
      <c r="I11" s="57">
        <v>4.0</v>
      </c>
      <c r="J11" s="57">
        <v>3.0</v>
      </c>
      <c r="K11" s="57">
        <v>6.0</v>
      </c>
      <c r="L11" s="103">
        <f t="shared" ref="L11:M11" si="26">SUM(I11,C11)</f>
        <v>8</v>
      </c>
      <c r="M11" s="103">
        <f t="shared" si="26"/>
        <v>6</v>
      </c>
      <c r="N11" s="57">
        <f t="shared" si="4"/>
        <v>38.0952381</v>
      </c>
      <c r="O11" s="103">
        <f t="shared" si="5"/>
        <v>75</v>
      </c>
      <c r="P11" s="57">
        <v>4.0</v>
      </c>
      <c r="Q11" s="57">
        <v>4.0</v>
      </c>
      <c r="R11" s="57">
        <v>8.0</v>
      </c>
      <c r="S11" s="103">
        <f t="shared" si="6"/>
        <v>16</v>
      </c>
      <c r="T11" s="103">
        <f t="shared" si="7"/>
        <v>14</v>
      </c>
      <c r="U11" s="103">
        <f t="shared" si="8"/>
        <v>48.48484848</v>
      </c>
      <c r="V11" s="103">
        <f t="shared" si="9"/>
        <v>66.66666667</v>
      </c>
      <c r="W11" s="57">
        <v>4.0</v>
      </c>
      <c r="X11" s="57">
        <v>6.0</v>
      </c>
      <c r="Y11" s="57">
        <v>8.0</v>
      </c>
      <c r="Z11" s="103">
        <f t="shared" si="10"/>
        <v>26</v>
      </c>
      <c r="AA11" s="103">
        <f t="shared" si="11"/>
        <v>22</v>
      </c>
      <c r="AB11" s="103">
        <f t="shared" si="12"/>
        <v>56.52173913</v>
      </c>
      <c r="AC11" s="103">
        <f t="shared" si="13"/>
        <v>73.33333333</v>
      </c>
      <c r="AD11" s="57">
        <v>6.0</v>
      </c>
      <c r="AE11" s="57">
        <v>4.0</v>
      </c>
      <c r="AF11" s="57">
        <v>7.0</v>
      </c>
      <c r="AG11" s="57">
        <f t="shared" si="14"/>
        <v>36</v>
      </c>
      <c r="AH11" s="57">
        <f t="shared" si="15"/>
        <v>29</v>
      </c>
      <c r="AI11" s="57">
        <f t="shared" si="16"/>
        <v>63.15789474</v>
      </c>
      <c r="AJ11" s="103">
        <f t="shared" si="17"/>
        <v>78.37837838</v>
      </c>
      <c r="AK11" s="57">
        <v>7.0</v>
      </c>
      <c r="AL11" s="57">
        <v>3.0</v>
      </c>
      <c r="AM11" s="57">
        <v>4.0</v>
      </c>
      <c r="AN11" s="103">
        <f t="shared" si="18"/>
        <v>46</v>
      </c>
      <c r="AO11" s="103">
        <f t="shared" si="19"/>
        <v>33</v>
      </c>
      <c r="AP11" s="103">
        <f t="shared" si="20"/>
        <v>66.66666667</v>
      </c>
      <c r="AQ11" s="103">
        <f t="shared" si="21"/>
        <v>76.74418605</v>
      </c>
    </row>
    <row r="12">
      <c r="A12" s="68">
        <v>7.0</v>
      </c>
      <c r="B12" s="69" t="s">
        <v>23</v>
      </c>
      <c r="C12" s="57">
        <v>6.0</v>
      </c>
      <c r="D12" s="57">
        <v>3.0</v>
      </c>
      <c r="E12" s="43">
        <f t="shared" si="1"/>
        <v>9</v>
      </c>
      <c r="F12" s="43">
        <v>0.0</v>
      </c>
      <c r="G12" s="47">
        <f t="shared" si="2"/>
        <v>90</v>
      </c>
      <c r="H12" s="43">
        <v>0.0</v>
      </c>
      <c r="I12" s="57">
        <v>6.0</v>
      </c>
      <c r="J12" s="57">
        <v>2.0</v>
      </c>
      <c r="K12" s="57">
        <v>8.0</v>
      </c>
      <c r="L12" s="103">
        <f t="shared" ref="L12:M12" si="27">SUM(I12,C12)</f>
        <v>12</v>
      </c>
      <c r="M12" s="103">
        <f t="shared" si="27"/>
        <v>5</v>
      </c>
      <c r="N12" s="57">
        <f t="shared" si="4"/>
        <v>57.14285714</v>
      </c>
      <c r="O12" s="103">
        <f t="shared" si="5"/>
        <v>62.5</v>
      </c>
      <c r="P12" s="57">
        <v>7.0</v>
      </c>
      <c r="Q12" s="57">
        <v>5.0</v>
      </c>
      <c r="R12" s="57">
        <v>12.0</v>
      </c>
      <c r="S12" s="103">
        <f t="shared" si="6"/>
        <v>24</v>
      </c>
      <c r="T12" s="103">
        <f t="shared" si="7"/>
        <v>17</v>
      </c>
      <c r="U12" s="103">
        <f t="shared" si="8"/>
        <v>72.72727273</v>
      </c>
      <c r="V12" s="103">
        <f t="shared" si="9"/>
        <v>80.95238095</v>
      </c>
      <c r="W12" s="57">
        <v>6.0</v>
      </c>
      <c r="X12" s="57">
        <v>5.0</v>
      </c>
      <c r="Y12" s="57">
        <v>5.0</v>
      </c>
      <c r="Z12" s="103">
        <f t="shared" si="10"/>
        <v>35</v>
      </c>
      <c r="AA12" s="103">
        <f t="shared" si="11"/>
        <v>22</v>
      </c>
      <c r="AB12" s="103">
        <f t="shared" si="12"/>
        <v>76.08695652</v>
      </c>
      <c r="AC12" s="103">
        <f t="shared" si="13"/>
        <v>73.33333333</v>
      </c>
      <c r="AD12" s="57">
        <v>7.0</v>
      </c>
      <c r="AE12" s="57">
        <v>4.0</v>
      </c>
      <c r="AF12" s="57">
        <v>7.0</v>
      </c>
      <c r="AG12" s="57">
        <f t="shared" si="14"/>
        <v>46</v>
      </c>
      <c r="AH12" s="57">
        <f t="shared" si="15"/>
        <v>29</v>
      </c>
      <c r="AI12" s="57">
        <f t="shared" si="16"/>
        <v>80.70175439</v>
      </c>
      <c r="AJ12" s="103">
        <f t="shared" si="17"/>
        <v>78.37837838</v>
      </c>
      <c r="AK12" s="57">
        <v>9.0</v>
      </c>
      <c r="AL12" s="57">
        <v>3.0</v>
      </c>
      <c r="AM12" s="57">
        <v>6.0</v>
      </c>
      <c r="AN12" s="103">
        <f t="shared" si="18"/>
        <v>58</v>
      </c>
      <c r="AO12" s="103">
        <f t="shared" si="19"/>
        <v>35</v>
      </c>
      <c r="AP12" s="103">
        <f t="shared" si="20"/>
        <v>84.05797101</v>
      </c>
      <c r="AQ12" s="103">
        <f t="shared" si="21"/>
        <v>81.39534884</v>
      </c>
    </row>
    <row r="13">
      <c r="A13" s="68">
        <v>8.0</v>
      </c>
      <c r="B13" s="69" t="s">
        <v>24</v>
      </c>
      <c r="C13" s="57">
        <v>1.0</v>
      </c>
      <c r="D13" s="57">
        <v>2.0</v>
      </c>
      <c r="E13" s="43">
        <f t="shared" si="1"/>
        <v>3</v>
      </c>
      <c r="F13" s="43">
        <v>0.0</v>
      </c>
      <c r="G13" s="47">
        <f t="shared" si="2"/>
        <v>30</v>
      </c>
      <c r="H13" s="43">
        <v>0.0</v>
      </c>
      <c r="I13" s="57">
        <v>7.0</v>
      </c>
      <c r="J13" s="57">
        <v>3.0</v>
      </c>
      <c r="K13" s="57">
        <v>8.0</v>
      </c>
      <c r="L13" s="103">
        <f t="shared" ref="L13:M13" si="28">SUM(I13,C13)</f>
        <v>8</v>
      </c>
      <c r="M13" s="103">
        <f t="shared" si="28"/>
        <v>5</v>
      </c>
      <c r="N13" s="57">
        <f t="shared" si="4"/>
        <v>38.0952381</v>
      </c>
      <c r="O13" s="103">
        <f t="shared" si="5"/>
        <v>62.5</v>
      </c>
      <c r="P13" s="57">
        <v>4.0</v>
      </c>
      <c r="Q13" s="57">
        <v>3.0</v>
      </c>
      <c r="R13" s="57">
        <v>10.0</v>
      </c>
      <c r="S13" s="103">
        <f t="shared" si="6"/>
        <v>15</v>
      </c>
      <c r="T13" s="103">
        <f t="shared" si="7"/>
        <v>15</v>
      </c>
      <c r="U13" s="103">
        <f t="shared" si="8"/>
        <v>45.45454545</v>
      </c>
      <c r="V13" s="103">
        <f t="shared" si="9"/>
        <v>71.42857143</v>
      </c>
      <c r="W13" s="57">
        <v>6.0</v>
      </c>
      <c r="X13" s="57">
        <v>6.0</v>
      </c>
      <c r="Y13" s="57">
        <v>8.0</v>
      </c>
      <c r="Z13" s="103">
        <f t="shared" si="10"/>
        <v>27</v>
      </c>
      <c r="AA13" s="103">
        <f t="shared" si="11"/>
        <v>23</v>
      </c>
      <c r="AB13" s="103">
        <f t="shared" si="12"/>
        <v>58.69565217</v>
      </c>
      <c r="AC13" s="103">
        <f t="shared" si="13"/>
        <v>76.66666667</v>
      </c>
      <c r="AD13" s="57">
        <v>6.0</v>
      </c>
      <c r="AE13" s="57">
        <v>3.0</v>
      </c>
      <c r="AF13" s="57">
        <v>5.0</v>
      </c>
      <c r="AG13" s="57">
        <f t="shared" si="14"/>
        <v>36</v>
      </c>
      <c r="AH13" s="57">
        <f t="shared" si="15"/>
        <v>28</v>
      </c>
      <c r="AI13" s="57">
        <f t="shared" si="16"/>
        <v>63.15789474</v>
      </c>
      <c r="AJ13" s="103">
        <f t="shared" si="17"/>
        <v>75.67567568</v>
      </c>
      <c r="AK13" s="57">
        <v>9.0</v>
      </c>
      <c r="AL13" s="57">
        <v>3.0</v>
      </c>
      <c r="AM13" s="57">
        <v>6.0</v>
      </c>
      <c r="AN13" s="103">
        <f t="shared" si="18"/>
        <v>48</v>
      </c>
      <c r="AO13" s="103">
        <f t="shared" si="19"/>
        <v>34</v>
      </c>
      <c r="AP13" s="103">
        <f t="shared" si="20"/>
        <v>69.56521739</v>
      </c>
      <c r="AQ13" s="103">
        <f t="shared" si="21"/>
        <v>79.06976744</v>
      </c>
    </row>
    <row r="14">
      <c r="A14" s="68">
        <v>9.0</v>
      </c>
      <c r="B14" s="69" t="s">
        <v>25</v>
      </c>
      <c r="C14" s="57">
        <v>7.0</v>
      </c>
      <c r="D14" s="57">
        <v>3.0</v>
      </c>
      <c r="E14" s="43">
        <f t="shared" si="1"/>
        <v>10</v>
      </c>
      <c r="F14" s="43">
        <v>0.0</v>
      </c>
      <c r="G14" s="47">
        <f t="shared" si="2"/>
        <v>100</v>
      </c>
      <c r="H14" s="43">
        <v>0.0</v>
      </c>
      <c r="I14" s="57">
        <v>7.0</v>
      </c>
      <c r="J14" s="57">
        <v>3.0</v>
      </c>
      <c r="K14" s="57">
        <v>8.0</v>
      </c>
      <c r="L14" s="103">
        <f t="shared" ref="L14:M14" si="29">SUM(I14,C14)</f>
        <v>14</v>
      </c>
      <c r="M14" s="103">
        <f t="shared" si="29"/>
        <v>6</v>
      </c>
      <c r="N14" s="57">
        <f t="shared" si="4"/>
        <v>66.66666667</v>
      </c>
      <c r="O14" s="103">
        <f t="shared" si="5"/>
        <v>75</v>
      </c>
      <c r="P14" s="57">
        <v>6.0</v>
      </c>
      <c r="Q14" s="57">
        <v>4.0</v>
      </c>
      <c r="R14" s="57">
        <v>12.0</v>
      </c>
      <c r="S14" s="103">
        <f t="shared" si="6"/>
        <v>24</v>
      </c>
      <c r="T14" s="103">
        <f t="shared" si="7"/>
        <v>18</v>
      </c>
      <c r="U14" s="103">
        <f t="shared" si="8"/>
        <v>72.72727273</v>
      </c>
      <c r="V14" s="103">
        <f t="shared" si="9"/>
        <v>85.71428571</v>
      </c>
      <c r="W14" s="57">
        <v>7.0</v>
      </c>
      <c r="X14" s="57">
        <v>6.0</v>
      </c>
      <c r="Y14" s="57">
        <v>8.0</v>
      </c>
      <c r="Z14" s="103">
        <f t="shared" si="10"/>
        <v>37</v>
      </c>
      <c r="AA14" s="103">
        <f t="shared" si="11"/>
        <v>26</v>
      </c>
      <c r="AB14" s="103">
        <f t="shared" si="12"/>
        <v>80.43478261</v>
      </c>
      <c r="AC14" s="103">
        <f t="shared" si="13"/>
        <v>86.66666667</v>
      </c>
      <c r="AD14" s="57">
        <v>6.0</v>
      </c>
      <c r="AE14" s="57">
        <v>4.0</v>
      </c>
      <c r="AF14" s="57">
        <v>7.0</v>
      </c>
      <c r="AG14" s="57">
        <f t="shared" si="14"/>
        <v>47</v>
      </c>
      <c r="AH14" s="57">
        <f t="shared" si="15"/>
        <v>33</v>
      </c>
      <c r="AI14" s="57">
        <f t="shared" si="16"/>
        <v>82.45614035</v>
      </c>
      <c r="AJ14" s="103">
        <f t="shared" si="17"/>
        <v>89.18918919</v>
      </c>
      <c r="AK14" s="57">
        <v>8.0</v>
      </c>
      <c r="AL14" s="57">
        <v>3.0</v>
      </c>
      <c r="AM14" s="57">
        <v>6.0</v>
      </c>
      <c r="AN14" s="103">
        <f t="shared" si="18"/>
        <v>58</v>
      </c>
      <c r="AO14" s="103">
        <f t="shared" si="19"/>
        <v>39</v>
      </c>
      <c r="AP14" s="103">
        <f t="shared" si="20"/>
        <v>84.05797101</v>
      </c>
      <c r="AQ14" s="103">
        <f t="shared" si="21"/>
        <v>90.69767442</v>
      </c>
    </row>
    <row r="15">
      <c r="A15" s="68">
        <v>10.0</v>
      </c>
      <c r="B15" s="69" t="s">
        <v>26</v>
      </c>
      <c r="C15" s="57">
        <v>1.0</v>
      </c>
      <c r="D15" s="57">
        <v>2.0</v>
      </c>
      <c r="E15" s="43">
        <f t="shared" si="1"/>
        <v>3</v>
      </c>
      <c r="F15" s="43">
        <v>0.0</v>
      </c>
      <c r="G15" s="47">
        <f t="shared" si="2"/>
        <v>30</v>
      </c>
      <c r="H15" s="43">
        <v>0.0</v>
      </c>
      <c r="I15" s="57">
        <v>6.0</v>
      </c>
      <c r="J15" s="57">
        <v>3.0</v>
      </c>
      <c r="K15" s="57">
        <v>8.0</v>
      </c>
      <c r="L15" s="103">
        <f t="shared" ref="L15:M15" si="30">SUM(I15,C15)</f>
        <v>7</v>
      </c>
      <c r="M15" s="103">
        <f t="shared" si="30"/>
        <v>5</v>
      </c>
      <c r="N15" s="57">
        <f t="shared" si="4"/>
        <v>33.33333333</v>
      </c>
      <c r="O15" s="103">
        <f t="shared" si="5"/>
        <v>62.5</v>
      </c>
      <c r="P15" s="57">
        <v>6.0</v>
      </c>
      <c r="Q15" s="57">
        <v>4.0</v>
      </c>
      <c r="R15" s="57">
        <v>12.0</v>
      </c>
      <c r="S15" s="103">
        <f t="shared" si="6"/>
        <v>17</v>
      </c>
      <c r="T15" s="103">
        <f t="shared" si="7"/>
        <v>17</v>
      </c>
      <c r="U15" s="103">
        <f t="shared" si="8"/>
        <v>51.51515152</v>
      </c>
      <c r="V15" s="103">
        <f t="shared" si="9"/>
        <v>80.95238095</v>
      </c>
      <c r="W15" s="57">
        <v>7.0</v>
      </c>
      <c r="X15" s="57">
        <v>6.0</v>
      </c>
      <c r="Y15" s="57">
        <v>9.0</v>
      </c>
      <c r="Z15" s="103">
        <f t="shared" si="10"/>
        <v>30</v>
      </c>
      <c r="AA15" s="103">
        <f t="shared" si="11"/>
        <v>26</v>
      </c>
      <c r="AB15" s="103">
        <f t="shared" si="12"/>
        <v>65.2173913</v>
      </c>
      <c r="AC15" s="103">
        <f t="shared" si="13"/>
        <v>86.66666667</v>
      </c>
      <c r="AD15" s="57">
        <v>5.0</v>
      </c>
      <c r="AE15" s="57">
        <v>3.0</v>
      </c>
      <c r="AF15" s="57">
        <v>5.0</v>
      </c>
      <c r="AG15" s="57">
        <f t="shared" si="14"/>
        <v>38</v>
      </c>
      <c r="AH15" s="57">
        <f t="shared" si="15"/>
        <v>31</v>
      </c>
      <c r="AI15" s="57">
        <f t="shared" si="16"/>
        <v>66.66666667</v>
      </c>
      <c r="AJ15" s="103">
        <f t="shared" si="17"/>
        <v>83.78378378</v>
      </c>
      <c r="AK15" s="57">
        <v>8.0</v>
      </c>
      <c r="AL15" s="57">
        <v>3.0</v>
      </c>
      <c r="AM15" s="57">
        <v>6.0</v>
      </c>
      <c r="AN15" s="103">
        <f t="shared" si="18"/>
        <v>49</v>
      </c>
      <c r="AO15" s="103">
        <f t="shared" si="19"/>
        <v>37</v>
      </c>
      <c r="AP15" s="103">
        <f t="shared" si="20"/>
        <v>71.01449275</v>
      </c>
      <c r="AQ15" s="103">
        <f t="shared" si="21"/>
        <v>86.04651163</v>
      </c>
    </row>
    <row r="16">
      <c r="A16" s="68">
        <v>11.0</v>
      </c>
      <c r="B16" s="69" t="s">
        <v>27</v>
      </c>
      <c r="C16" s="57">
        <v>6.0</v>
      </c>
      <c r="D16" s="57">
        <v>1.0</v>
      </c>
      <c r="E16" s="43">
        <f t="shared" si="1"/>
        <v>7</v>
      </c>
      <c r="F16" s="43">
        <v>0.0</v>
      </c>
      <c r="G16" s="47">
        <f t="shared" si="2"/>
        <v>70</v>
      </c>
      <c r="H16" s="43">
        <v>0.0</v>
      </c>
      <c r="I16" s="57">
        <v>7.0</v>
      </c>
      <c r="J16" s="57">
        <v>2.0</v>
      </c>
      <c r="K16" s="57">
        <v>6.0</v>
      </c>
      <c r="L16" s="103">
        <f t="shared" ref="L16:M16" si="31">SUM(I16,C16)</f>
        <v>13</v>
      </c>
      <c r="M16" s="103">
        <f t="shared" si="31"/>
        <v>3</v>
      </c>
      <c r="N16" s="57">
        <f t="shared" si="4"/>
        <v>61.9047619</v>
      </c>
      <c r="O16" s="103">
        <f t="shared" si="5"/>
        <v>37.5</v>
      </c>
      <c r="P16" s="57">
        <v>6.0</v>
      </c>
      <c r="Q16" s="57">
        <v>4.0</v>
      </c>
      <c r="R16" s="57">
        <v>12.0</v>
      </c>
      <c r="S16" s="103">
        <f t="shared" si="6"/>
        <v>23</v>
      </c>
      <c r="T16" s="103">
        <f t="shared" si="7"/>
        <v>15</v>
      </c>
      <c r="U16" s="103">
        <f t="shared" si="8"/>
        <v>69.6969697</v>
      </c>
      <c r="V16" s="103">
        <f t="shared" si="9"/>
        <v>71.42857143</v>
      </c>
      <c r="W16" s="57">
        <v>6.0</v>
      </c>
      <c r="X16" s="57">
        <v>5.0</v>
      </c>
      <c r="Y16" s="57">
        <v>8.0</v>
      </c>
      <c r="Z16" s="103">
        <f t="shared" si="10"/>
        <v>34</v>
      </c>
      <c r="AA16" s="103">
        <f t="shared" si="11"/>
        <v>23</v>
      </c>
      <c r="AB16" s="103">
        <f t="shared" si="12"/>
        <v>73.91304348</v>
      </c>
      <c r="AC16" s="103">
        <f t="shared" si="13"/>
        <v>76.66666667</v>
      </c>
      <c r="AD16" s="57">
        <v>7.0</v>
      </c>
      <c r="AE16" s="57">
        <v>4.0</v>
      </c>
      <c r="AF16" s="57">
        <v>7.0</v>
      </c>
      <c r="AG16" s="57">
        <f t="shared" si="14"/>
        <v>45</v>
      </c>
      <c r="AH16" s="57">
        <f t="shared" si="15"/>
        <v>30</v>
      </c>
      <c r="AI16" s="57">
        <f t="shared" si="16"/>
        <v>78.94736842</v>
      </c>
      <c r="AJ16" s="103">
        <f t="shared" si="17"/>
        <v>81.08108108</v>
      </c>
      <c r="AK16" s="57">
        <v>6.0</v>
      </c>
      <c r="AL16" s="57">
        <v>3.0</v>
      </c>
      <c r="AM16" s="57">
        <v>6.0</v>
      </c>
      <c r="AN16" s="103">
        <f t="shared" si="18"/>
        <v>54</v>
      </c>
      <c r="AO16" s="103">
        <f t="shared" si="19"/>
        <v>36</v>
      </c>
      <c r="AP16" s="103">
        <f t="shared" si="20"/>
        <v>78.26086957</v>
      </c>
      <c r="AQ16" s="103">
        <f t="shared" si="21"/>
        <v>83.72093023</v>
      </c>
    </row>
    <row r="17">
      <c r="A17" s="68">
        <v>12.0</v>
      </c>
      <c r="B17" s="69" t="s">
        <v>28</v>
      </c>
      <c r="C17" s="57">
        <v>3.0</v>
      </c>
      <c r="D17" s="57">
        <v>2.0</v>
      </c>
      <c r="E17" s="43">
        <f t="shared" si="1"/>
        <v>5</v>
      </c>
      <c r="F17" s="43">
        <v>0.0</v>
      </c>
      <c r="G17" s="47">
        <f t="shared" si="2"/>
        <v>50</v>
      </c>
      <c r="H17" s="43">
        <v>0.0</v>
      </c>
      <c r="I17" s="57">
        <v>8.0</v>
      </c>
      <c r="J17" s="57">
        <v>3.0</v>
      </c>
      <c r="K17" s="57">
        <v>5.0</v>
      </c>
      <c r="L17" s="103">
        <f t="shared" ref="L17:M17" si="32">SUM(I17,C17)</f>
        <v>11</v>
      </c>
      <c r="M17" s="103">
        <f t="shared" si="32"/>
        <v>5</v>
      </c>
      <c r="N17" s="57">
        <f t="shared" si="4"/>
        <v>52.38095238</v>
      </c>
      <c r="O17" s="103">
        <f t="shared" si="5"/>
        <v>62.5</v>
      </c>
      <c r="P17" s="57">
        <v>4.0</v>
      </c>
      <c r="Q17" s="57">
        <v>2.0</v>
      </c>
      <c r="R17" s="57">
        <v>8.0</v>
      </c>
      <c r="S17" s="103">
        <f t="shared" si="6"/>
        <v>17</v>
      </c>
      <c r="T17" s="103">
        <f t="shared" si="7"/>
        <v>13</v>
      </c>
      <c r="U17" s="103">
        <f t="shared" si="8"/>
        <v>51.51515152</v>
      </c>
      <c r="V17" s="103">
        <f t="shared" si="9"/>
        <v>61.9047619</v>
      </c>
      <c r="W17" s="57">
        <v>6.0</v>
      </c>
      <c r="X17" s="57">
        <v>5.0</v>
      </c>
      <c r="Y17" s="57">
        <v>8.0</v>
      </c>
      <c r="Z17" s="103">
        <f t="shared" si="10"/>
        <v>28</v>
      </c>
      <c r="AA17" s="103">
        <f t="shared" si="11"/>
        <v>21</v>
      </c>
      <c r="AB17" s="103">
        <f t="shared" si="12"/>
        <v>60.86956522</v>
      </c>
      <c r="AC17" s="103">
        <f t="shared" si="13"/>
        <v>70</v>
      </c>
      <c r="AD17" s="57">
        <v>7.0</v>
      </c>
      <c r="AE17" s="57">
        <v>4.0</v>
      </c>
      <c r="AF17" s="57">
        <v>7.0</v>
      </c>
      <c r="AG17" s="57">
        <f t="shared" si="14"/>
        <v>39</v>
      </c>
      <c r="AH17" s="57">
        <f t="shared" si="15"/>
        <v>28</v>
      </c>
      <c r="AI17" s="57">
        <f t="shared" si="16"/>
        <v>68.42105263</v>
      </c>
      <c r="AJ17" s="103">
        <f t="shared" si="17"/>
        <v>75.67567568</v>
      </c>
      <c r="AK17" s="57">
        <v>9.0</v>
      </c>
      <c r="AL17" s="57">
        <v>3.0</v>
      </c>
      <c r="AM17" s="57">
        <v>6.0</v>
      </c>
      <c r="AN17" s="103">
        <f t="shared" si="18"/>
        <v>51</v>
      </c>
      <c r="AO17" s="103">
        <f t="shared" si="19"/>
        <v>34</v>
      </c>
      <c r="AP17" s="103">
        <f t="shared" si="20"/>
        <v>73.91304348</v>
      </c>
      <c r="AQ17" s="103">
        <f t="shared" si="21"/>
        <v>79.06976744</v>
      </c>
    </row>
    <row r="18">
      <c r="A18" s="68">
        <v>13.0</v>
      </c>
      <c r="B18" s="69" t="s">
        <v>29</v>
      </c>
      <c r="C18" s="57">
        <v>7.0</v>
      </c>
      <c r="D18" s="57">
        <v>2.0</v>
      </c>
      <c r="E18" s="43">
        <f t="shared" si="1"/>
        <v>9</v>
      </c>
      <c r="F18" s="43">
        <v>0.0</v>
      </c>
      <c r="G18" s="47">
        <f t="shared" si="2"/>
        <v>90</v>
      </c>
      <c r="H18" s="43">
        <v>0.0</v>
      </c>
      <c r="I18" s="57">
        <v>8.0</v>
      </c>
      <c r="J18" s="57">
        <v>3.0</v>
      </c>
      <c r="K18" s="57">
        <v>8.0</v>
      </c>
      <c r="L18" s="103">
        <f t="shared" ref="L18:M18" si="33">SUM(I18,C18)</f>
        <v>15</v>
      </c>
      <c r="M18" s="103">
        <f t="shared" si="33"/>
        <v>5</v>
      </c>
      <c r="N18" s="57">
        <f t="shared" si="4"/>
        <v>71.42857143</v>
      </c>
      <c r="O18" s="103">
        <f t="shared" si="5"/>
        <v>62.5</v>
      </c>
      <c r="P18" s="57">
        <v>7.0</v>
      </c>
      <c r="Q18" s="57">
        <v>5.0</v>
      </c>
      <c r="R18" s="57">
        <v>12.0</v>
      </c>
      <c r="S18" s="103">
        <f t="shared" si="6"/>
        <v>27</v>
      </c>
      <c r="T18" s="103">
        <f t="shared" si="7"/>
        <v>17</v>
      </c>
      <c r="U18" s="103">
        <f t="shared" si="8"/>
        <v>81.81818182</v>
      </c>
      <c r="V18" s="103">
        <f t="shared" si="9"/>
        <v>80.95238095</v>
      </c>
      <c r="W18" s="57">
        <v>6.0</v>
      </c>
      <c r="X18" s="57">
        <v>5.0</v>
      </c>
      <c r="Y18" s="57">
        <v>9.0</v>
      </c>
      <c r="Z18" s="103">
        <f t="shared" si="10"/>
        <v>38</v>
      </c>
      <c r="AA18" s="103">
        <f t="shared" si="11"/>
        <v>26</v>
      </c>
      <c r="AB18" s="103">
        <f t="shared" si="12"/>
        <v>82.60869565</v>
      </c>
      <c r="AC18" s="103">
        <f t="shared" si="13"/>
        <v>86.66666667</v>
      </c>
      <c r="AD18" s="57">
        <v>7.0</v>
      </c>
      <c r="AE18" s="57">
        <v>4.0</v>
      </c>
      <c r="AF18" s="57">
        <v>7.0</v>
      </c>
      <c r="AG18" s="57">
        <f t="shared" si="14"/>
        <v>49</v>
      </c>
      <c r="AH18" s="57">
        <f t="shared" si="15"/>
        <v>33</v>
      </c>
      <c r="AI18" s="57">
        <f t="shared" si="16"/>
        <v>85.96491228</v>
      </c>
      <c r="AJ18" s="103">
        <f t="shared" si="17"/>
        <v>89.18918919</v>
      </c>
      <c r="AK18" s="57">
        <v>8.0</v>
      </c>
      <c r="AL18" s="57">
        <v>3.0</v>
      </c>
      <c r="AM18" s="57">
        <v>6.0</v>
      </c>
      <c r="AN18" s="103">
        <f t="shared" si="18"/>
        <v>60</v>
      </c>
      <c r="AO18" s="103">
        <f t="shared" si="19"/>
        <v>39</v>
      </c>
      <c r="AP18" s="103">
        <f t="shared" si="20"/>
        <v>86.95652174</v>
      </c>
      <c r="AQ18" s="103">
        <f t="shared" si="21"/>
        <v>90.69767442</v>
      </c>
    </row>
    <row r="19">
      <c r="A19" s="68">
        <v>14.0</v>
      </c>
      <c r="B19" s="69" t="s">
        <v>30</v>
      </c>
      <c r="C19" s="57">
        <v>6.0</v>
      </c>
      <c r="D19" s="57">
        <v>2.0</v>
      </c>
      <c r="E19" s="43">
        <f t="shared" si="1"/>
        <v>8</v>
      </c>
      <c r="F19" s="43">
        <v>0.0</v>
      </c>
      <c r="G19" s="47">
        <f t="shared" si="2"/>
        <v>80</v>
      </c>
      <c r="H19" s="43">
        <v>0.0</v>
      </c>
      <c r="I19" s="57">
        <v>8.0</v>
      </c>
      <c r="J19" s="57">
        <v>3.0</v>
      </c>
      <c r="K19" s="57">
        <v>8.0</v>
      </c>
      <c r="L19" s="103">
        <f t="shared" ref="L19:M19" si="34">SUM(I19,C19)</f>
        <v>14</v>
      </c>
      <c r="M19" s="103">
        <f t="shared" si="34"/>
        <v>5</v>
      </c>
      <c r="N19" s="57">
        <f t="shared" si="4"/>
        <v>66.66666667</v>
      </c>
      <c r="O19" s="103">
        <f t="shared" si="5"/>
        <v>62.5</v>
      </c>
      <c r="P19" s="57">
        <v>5.0</v>
      </c>
      <c r="Q19" s="57">
        <v>4.0</v>
      </c>
      <c r="R19" s="57">
        <v>11.0</v>
      </c>
      <c r="S19" s="103">
        <f t="shared" si="6"/>
        <v>23</v>
      </c>
      <c r="T19" s="103">
        <f t="shared" si="7"/>
        <v>16</v>
      </c>
      <c r="U19" s="103">
        <f t="shared" si="8"/>
        <v>69.6969697</v>
      </c>
      <c r="V19" s="103">
        <f t="shared" si="9"/>
        <v>76.19047619</v>
      </c>
      <c r="W19" s="57">
        <v>7.0</v>
      </c>
      <c r="X19" s="57">
        <v>6.0</v>
      </c>
      <c r="Y19" s="57">
        <v>8.0</v>
      </c>
      <c r="Z19" s="103">
        <f t="shared" si="10"/>
        <v>36</v>
      </c>
      <c r="AA19" s="103">
        <f t="shared" si="11"/>
        <v>24</v>
      </c>
      <c r="AB19" s="103">
        <f t="shared" si="12"/>
        <v>78.26086957</v>
      </c>
      <c r="AC19" s="103">
        <f t="shared" si="13"/>
        <v>80</v>
      </c>
      <c r="AD19" s="57">
        <v>6.0</v>
      </c>
      <c r="AE19" s="57">
        <v>4.0</v>
      </c>
      <c r="AF19" s="57">
        <v>7.0</v>
      </c>
      <c r="AG19" s="57">
        <f t="shared" si="14"/>
        <v>46</v>
      </c>
      <c r="AH19" s="57">
        <f t="shared" si="15"/>
        <v>31</v>
      </c>
      <c r="AI19" s="57">
        <f t="shared" si="16"/>
        <v>80.70175439</v>
      </c>
      <c r="AJ19" s="103">
        <f t="shared" si="17"/>
        <v>83.78378378</v>
      </c>
      <c r="AK19" s="57">
        <v>5.0</v>
      </c>
      <c r="AL19" s="57">
        <v>3.0</v>
      </c>
      <c r="AM19" s="57">
        <v>6.0</v>
      </c>
      <c r="AN19" s="103">
        <f t="shared" si="18"/>
        <v>54</v>
      </c>
      <c r="AO19" s="103">
        <f t="shared" si="19"/>
        <v>37</v>
      </c>
      <c r="AP19" s="103">
        <f t="shared" si="20"/>
        <v>78.26086957</v>
      </c>
      <c r="AQ19" s="103">
        <f t="shared" si="21"/>
        <v>86.04651163</v>
      </c>
    </row>
    <row r="20">
      <c r="A20" s="68">
        <v>15.0</v>
      </c>
      <c r="B20" s="69" t="s">
        <v>31</v>
      </c>
      <c r="C20" s="57">
        <v>7.0</v>
      </c>
      <c r="D20" s="57">
        <v>3.0</v>
      </c>
      <c r="E20" s="43">
        <f t="shared" si="1"/>
        <v>10</v>
      </c>
      <c r="F20" s="43">
        <v>0.0</v>
      </c>
      <c r="G20" s="47">
        <f t="shared" si="2"/>
        <v>100</v>
      </c>
      <c r="H20" s="43">
        <v>0.0</v>
      </c>
      <c r="I20" s="57">
        <v>7.0</v>
      </c>
      <c r="J20" s="57">
        <v>3.0</v>
      </c>
      <c r="K20" s="57">
        <v>8.0</v>
      </c>
      <c r="L20" s="103">
        <f t="shared" ref="L20:M20" si="35">SUM(I20,C20)</f>
        <v>14</v>
      </c>
      <c r="M20" s="103">
        <f t="shared" si="35"/>
        <v>6</v>
      </c>
      <c r="N20" s="57">
        <f t="shared" si="4"/>
        <v>66.66666667</v>
      </c>
      <c r="O20" s="103">
        <f t="shared" si="5"/>
        <v>75</v>
      </c>
      <c r="P20" s="57">
        <v>4.0</v>
      </c>
      <c r="Q20" s="57">
        <v>4.0</v>
      </c>
      <c r="R20" s="57">
        <v>9.0</v>
      </c>
      <c r="S20" s="103">
        <f t="shared" si="6"/>
        <v>22</v>
      </c>
      <c r="T20" s="103">
        <f t="shared" si="7"/>
        <v>15</v>
      </c>
      <c r="U20" s="103">
        <f t="shared" si="8"/>
        <v>66.66666667</v>
      </c>
      <c r="V20" s="103">
        <f t="shared" si="9"/>
        <v>71.42857143</v>
      </c>
      <c r="W20" s="57">
        <v>6.0</v>
      </c>
      <c r="X20" s="57">
        <v>6.0</v>
      </c>
      <c r="Y20" s="57">
        <v>8.0</v>
      </c>
      <c r="Z20" s="103">
        <f t="shared" si="10"/>
        <v>34</v>
      </c>
      <c r="AA20" s="103">
        <f t="shared" si="11"/>
        <v>23</v>
      </c>
      <c r="AB20" s="103">
        <f t="shared" si="12"/>
        <v>73.91304348</v>
      </c>
      <c r="AC20" s="103">
        <f t="shared" si="13"/>
        <v>76.66666667</v>
      </c>
      <c r="AD20" s="57">
        <v>6.0</v>
      </c>
      <c r="AE20" s="57">
        <v>4.0</v>
      </c>
      <c r="AF20" s="57">
        <v>7.0</v>
      </c>
      <c r="AG20" s="57">
        <f t="shared" si="14"/>
        <v>44</v>
      </c>
      <c r="AH20" s="57">
        <f t="shared" si="15"/>
        <v>30</v>
      </c>
      <c r="AI20" s="57">
        <f t="shared" si="16"/>
        <v>77.19298246</v>
      </c>
      <c r="AJ20" s="103">
        <f t="shared" si="17"/>
        <v>81.08108108</v>
      </c>
      <c r="AK20" s="57">
        <v>9.0</v>
      </c>
      <c r="AL20" s="57">
        <v>3.0</v>
      </c>
      <c r="AM20" s="57">
        <v>4.0</v>
      </c>
      <c r="AN20" s="103">
        <f t="shared" si="18"/>
        <v>56</v>
      </c>
      <c r="AO20" s="103">
        <f t="shared" si="19"/>
        <v>34</v>
      </c>
      <c r="AP20" s="103">
        <f t="shared" si="20"/>
        <v>81.15942029</v>
      </c>
      <c r="AQ20" s="103">
        <f t="shared" si="21"/>
        <v>79.06976744</v>
      </c>
    </row>
    <row r="21">
      <c r="A21" s="68">
        <v>16.0</v>
      </c>
      <c r="B21" s="69" t="s">
        <v>32</v>
      </c>
      <c r="C21" s="57">
        <v>7.0</v>
      </c>
      <c r="D21" s="57">
        <v>3.0</v>
      </c>
      <c r="E21" s="43">
        <f t="shared" si="1"/>
        <v>10</v>
      </c>
      <c r="F21" s="43">
        <v>0.0</v>
      </c>
      <c r="G21" s="47">
        <f t="shared" si="2"/>
        <v>100</v>
      </c>
      <c r="H21" s="43">
        <v>0.0</v>
      </c>
      <c r="I21" s="57">
        <v>5.0</v>
      </c>
      <c r="J21" s="57">
        <v>3.0</v>
      </c>
      <c r="K21" s="57">
        <v>5.0</v>
      </c>
      <c r="L21" s="103">
        <f t="shared" ref="L21:M21" si="36">SUM(I21,C21)</f>
        <v>12</v>
      </c>
      <c r="M21" s="103">
        <f t="shared" si="36"/>
        <v>6</v>
      </c>
      <c r="N21" s="57">
        <f t="shared" si="4"/>
        <v>57.14285714</v>
      </c>
      <c r="O21" s="103">
        <f t="shared" si="5"/>
        <v>75</v>
      </c>
      <c r="P21" s="57">
        <v>6.0</v>
      </c>
      <c r="Q21" s="57">
        <v>4.0</v>
      </c>
      <c r="R21" s="57">
        <v>13.0</v>
      </c>
      <c r="S21" s="103">
        <f t="shared" si="6"/>
        <v>22</v>
      </c>
      <c r="T21" s="103">
        <f t="shared" si="7"/>
        <v>19</v>
      </c>
      <c r="U21" s="103">
        <f t="shared" si="8"/>
        <v>66.66666667</v>
      </c>
      <c r="V21" s="103">
        <f t="shared" si="9"/>
        <v>90.47619048</v>
      </c>
      <c r="W21" s="57">
        <v>6.0</v>
      </c>
      <c r="X21" s="57">
        <v>6.0</v>
      </c>
      <c r="Y21" s="57">
        <v>9.0</v>
      </c>
      <c r="Z21" s="103">
        <f t="shared" si="10"/>
        <v>34</v>
      </c>
      <c r="AA21" s="103">
        <f t="shared" si="11"/>
        <v>28</v>
      </c>
      <c r="AB21" s="103">
        <f t="shared" si="12"/>
        <v>73.91304348</v>
      </c>
      <c r="AC21" s="103">
        <f t="shared" si="13"/>
        <v>93.33333333</v>
      </c>
      <c r="AD21" s="57">
        <v>7.0</v>
      </c>
      <c r="AE21" s="57">
        <v>4.0</v>
      </c>
      <c r="AF21" s="57">
        <v>7.0</v>
      </c>
      <c r="AG21" s="57">
        <f t="shared" si="14"/>
        <v>45</v>
      </c>
      <c r="AH21" s="57">
        <f t="shared" si="15"/>
        <v>35</v>
      </c>
      <c r="AI21" s="57">
        <f t="shared" si="16"/>
        <v>78.94736842</v>
      </c>
      <c r="AJ21" s="103">
        <f t="shared" si="17"/>
        <v>94.59459459</v>
      </c>
      <c r="AK21" s="57">
        <v>8.0</v>
      </c>
      <c r="AL21" s="57">
        <v>3.0</v>
      </c>
      <c r="AM21" s="57">
        <v>6.0</v>
      </c>
      <c r="AN21" s="103">
        <f t="shared" si="18"/>
        <v>56</v>
      </c>
      <c r="AO21" s="103">
        <f t="shared" si="19"/>
        <v>41</v>
      </c>
      <c r="AP21" s="103">
        <f t="shared" si="20"/>
        <v>81.15942029</v>
      </c>
      <c r="AQ21" s="103">
        <f t="shared" si="21"/>
        <v>95.34883721</v>
      </c>
    </row>
    <row r="22">
      <c r="A22" s="68">
        <v>17.0</v>
      </c>
      <c r="B22" s="69" t="s">
        <v>33</v>
      </c>
      <c r="C22" s="57">
        <v>7.0</v>
      </c>
      <c r="D22" s="57">
        <v>3.0</v>
      </c>
      <c r="E22" s="43">
        <f t="shared" si="1"/>
        <v>10</v>
      </c>
      <c r="F22" s="43">
        <v>0.0</v>
      </c>
      <c r="G22" s="47">
        <f t="shared" si="2"/>
        <v>100</v>
      </c>
      <c r="H22" s="43">
        <v>0.0</v>
      </c>
      <c r="I22" s="57">
        <v>8.0</v>
      </c>
      <c r="J22" s="57">
        <v>3.0</v>
      </c>
      <c r="K22" s="57">
        <v>8.0</v>
      </c>
      <c r="L22" s="103">
        <f t="shared" ref="L22:M22" si="37">SUM(I22,C22)</f>
        <v>15</v>
      </c>
      <c r="M22" s="103">
        <f t="shared" si="37"/>
        <v>6</v>
      </c>
      <c r="N22" s="57">
        <f t="shared" si="4"/>
        <v>71.42857143</v>
      </c>
      <c r="O22" s="103">
        <f t="shared" si="5"/>
        <v>75</v>
      </c>
      <c r="P22" s="57">
        <v>7.0</v>
      </c>
      <c r="Q22" s="57">
        <v>5.0</v>
      </c>
      <c r="R22" s="57">
        <v>11.0</v>
      </c>
      <c r="S22" s="103">
        <f t="shared" si="6"/>
        <v>27</v>
      </c>
      <c r="T22" s="103">
        <f t="shared" si="7"/>
        <v>17</v>
      </c>
      <c r="U22" s="103">
        <f t="shared" si="8"/>
        <v>81.81818182</v>
      </c>
      <c r="V22" s="103">
        <f t="shared" si="9"/>
        <v>80.95238095</v>
      </c>
      <c r="W22" s="57">
        <v>6.0</v>
      </c>
      <c r="X22" s="57">
        <v>5.0</v>
      </c>
      <c r="Y22" s="57">
        <v>8.0</v>
      </c>
      <c r="Z22" s="103">
        <f t="shared" si="10"/>
        <v>38</v>
      </c>
      <c r="AA22" s="103">
        <f t="shared" si="11"/>
        <v>25</v>
      </c>
      <c r="AB22" s="103">
        <f t="shared" si="12"/>
        <v>82.60869565</v>
      </c>
      <c r="AC22" s="103">
        <f t="shared" si="13"/>
        <v>83.33333333</v>
      </c>
      <c r="AD22" s="57">
        <v>5.0</v>
      </c>
      <c r="AE22" s="57">
        <v>3.0</v>
      </c>
      <c r="AF22" s="57">
        <v>7.0</v>
      </c>
      <c r="AG22" s="57">
        <f t="shared" si="14"/>
        <v>46</v>
      </c>
      <c r="AH22" s="57">
        <f t="shared" si="15"/>
        <v>32</v>
      </c>
      <c r="AI22" s="57">
        <f t="shared" si="16"/>
        <v>80.70175439</v>
      </c>
      <c r="AJ22" s="103">
        <f t="shared" si="17"/>
        <v>86.48648649</v>
      </c>
      <c r="AK22" s="57">
        <v>8.0</v>
      </c>
      <c r="AL22" s="57">
        <v>3.0</v>
      </c>
      <c r="AM22" s="57">
        <v>4.0</v>
      </c>
      <c r="AN22" s="103">
        <f t="shared" si="18"/>
        <v>57</v>
      </c>
      <c r="AO22" s="103">
        <f t="shared" si="19"/>
        <v>36</v>
      </c>
      <c r="AP22" s="103">
        <f t="shared" si="20"/>
        <v>82.60869565</v>
      </c>
      <c r="AQ22" s="103">
        <f t="shared" si="21"/>
        <v>83.72093023</v>
      </c>
    </row>
    <row r="23">
      <c r="A23" s="68">
        <v>18.0</v>
      </c>
      <c r="B23" s="69" t="s">
        <v>34</v>
      </c>
      <c r="C23" s="57">
        <v>7.0</v>
      </c>
      <c r="D23" s="57">
        <v>1.0</v>
      </c>
      <c r="E23" s="43">
        <f t="shared" si="1"/>
        <v>8</v>
      </c>
      <c r="F23" s="43">
        <v>0.0</v>
      </c>
      <c r="G23" s="47">
        <f t="shared" si="2"/>
        <v>80</v>
      </c>
      <c r="H23" s="43">
        <v>0.0</v>
      </c>
      <c r="I23" s="57">
        <v>7.0</v>
      </c>
      <c r="J23" s="57">
        <v>3.0</v>
      </c>
      <c r="K23" s="57">
        <v>8.0</v>
      </c>
      <c r="L23" s="103">
        <f t="shared" ref="L23:M23" si="38">SUM(I23,C23)</f>
        <v>14</v>
      </c>
      <c r="M23" s="103">
        <f t="shared" si="38"/>
        <v>4</v>
      </c>
      <c r="N23" s="57">
        <f t="shared" si="4"/>
        <v>66.66666667</v>
      </c>
      <c r="O23" s="103">
        <f t="shared" si="5"/>
        <v>50</v>
      </c>
      <c r="P23" s="57">
        <v>6.0</v>
      </c>
      <c r="Q23" s="57">
        <v>4.0</v>
      </c>
      <c r="R23" s="57">
        <v>11.0</v>
      </c>
      <c r="S23" s="103">
        <f t="shared" si="6"/>
        <v>24</v>
      </c>
      <c r="T23" s="103">
        <f t="shared" si="7"/>
        <v>15</v>
      </c>
      <c r="U23" s="103">
        <f t="shared" si="8"/>
        <v>72.72727273</v>
      </c>
      <c r="V23" s="103">
        <f t="shared" si="9"/>
        <v>71.42857143</v>
      </c>
      <c r="W23" s="57">
        <v>7.0</v>
      </c>
      <c r="X23" s="57">
        <v>6.0</v>
      </c>
      <c r="Y23" s="57">
        <v>8.0</v>
      </c>
      <c r="Z23" s="103">
        <f t="shared" si="10"/>
        <v>37</v>
      </c>
      <c r="AA23" s="103">
        <f t="shared" si="11"/>
        <v>23</v>
      </c>
      <c r="AB23" s="103">
        <f t="shared" si="12"/>
        <v>80.43478261</v>
      </c>
      <c r="AC23" s="103">
        <f t="shared" si="13"/>
        <v>76.66666667</v>
      </c>
      <c r="AD23" s="57">
        <v>7.0</v>
      </c>
      <c r="AE23" s="57">
        <v>4.0</v>
      </c>
      <c r="AF23" s="57">
        <v>7.0</v>
      </c>
      <c r="AG23" s="57">
        <f t="shared" si="14"/>
        <v>48</v>
      </c>
      <c r="AH23" s="57">
        <f t="shared" si="15"/>
        <v>30</v>
      </c>
      <c r="AI23" s="57">
        <f t="shared" si="16"/>
        <v>84.21052632</v>
      </c>
      <c r="AJ23" s="103">
        <f t="shared" si="17"/>
        <v>81.08108108</v>
      </c>
      <c r="AK23" s="57">
        <v>8.0</v>
      </c>
      <c r="AL23" s="57">
        <v>3.0</v>
      </c>
      <c r="AM23" s="57">
        <v>4.0</v>
      </c>
      <c r="AN23" s="103">
        <f t="shared" si="18"/>
        <v>59</v>
      </c>
      <c r="AO23" s="103">
        <f t="shared" si="19"/>
        <v>34</v>
      </c>
      <c r="AP23" s="103">
        <f t="shared" si="20"/>
        <v>85.50724638</v>
      </c>
      <c r="AQ23" s="103">
        <f t="shared" si="21"/>
        <v>79.06976744</v>
      </c>
    </row>
    <row r="24">
      <c r="A24" s="68">
        <v>19.0</v>
      </c>
      <c r="B24" s="69" t="s">
        <v>35</v>
      </c>
      <c r="C24" s="57">
        <v>7.0</v>
      </c>
      <c r="D24" s="57">
        <v>3.0</v>
      </c>
      <c r="E24" s="43">
        <f t="shared" si="1"/>
        <v>10</v>
      </c>
      <c r="F24" s="43">
        <v>0.0</v>
      </c>
      <c r="G24" s="47">
        <f t="shared" si="2"/>
        <v>100</v>
      </c>
      <c r="H24" s="43">
        <v>0.0</v>
      </c>
      <c r="I24" s="57">
        <v>7.0</v>
      </c>
      <c r="J24" s="57">
        <v>3.0</v>
      </c>
      <c r="K24" s="57">
        <v>7.0</v>
      </c>
      <c r="L24" s="103">
        <f t="shared" ref="L24:M24" si="39">SUM(I24,C24)</f>
        <v>14</v>
      </c>
      <c r="M24" s="103">
        <f t="shared" si="39"/>
        <v>6</v>
      </c>
      <c r="N24" s="57">
        <f t="shared" si="4"/>
        <v>66.66666667</v>
      </c>
      <c r="O24" s="103">
        <f t="shared" si="5"/>
        <v>75</v>
      </c>
      <c r="P24" s="57">
        <v>7.0</v>
      </c>
      <c r="Q24" s="57">
        <v>5.0</v>
      </c>
      <c r="R24" s="57">
        <v>12.0</v>
      </c>
      <c r="S24" s="103">
        <f t="shared" si="6"/>
        <v>26</v>
      </c>
      <c r="T24" s="103">
        <f t="shared" si="7"/>
        <v>18</v>
      </c>
      <c r="U24" s="103">
        <f t="shared" si="8"/>
        <v>78.78787879</v>
      </c>
      <c r="V24" s="103">
        <f t="shared" si="9"/>
        <v>85.71428571</v>
      </c>
      <c r="W24" s="57">
        <v>7.0</v>
      </c>
      <c r="X24" s="57">
        <v>6.0</v>
      </c>
      <c r="Y24" s="57">
        <v>9.0</v>
      </c>
      <c r="Z24" s="103">
        <f t="shared" si="10"/>
        <v>39</v>
      </c>
      <c r="AA24" s="103">
        <f t="shared" si="11"/>
        <v>27</v>
      </c>
      <c r="AB24" s="103">
        <f t="shared" si="12"/>
        <v>84.7826087</v>
      </c>
      <c r="AC24" s="103">
        <f t="shared" si="13"/>
        <v>90</v>
      </c>
      <c r="AD24" s="57">
        <v>7.0</v>
      </c>
      <c r="AE24" s="57">
        <v>4.0</v>
      </c>
      <c r="AF24" s="57">
        <v>7.0</v>
      </c>
      <c r="AG24" s="57">
        <f t="shared" si="14"/>
        <v>50</v>
      </c>
      <c r="AH24" s="57">
        <f t="shared" si="15"/>
        <v>34</v>
      </c>
      <c r="AI24" s="57">
        <f t="shared" si="16"/>
        <v>87.71929825</v>
      </c>
      <c r="AJ24" s="103">
        <f t="shared" si="17"/>
        <v>91.89189189</v>
      </c>
      <c r="AK24" s="57">
        <v>8.0</v>
      </c>
      <c r="AL24" s="57">
        <v>3.0</v>
      </c>
      <c r="AM24" s="57">
        <v>6.0</v>
      </c>
      <c r="AN24" s="103">
        <f t="shared" si="18"/>
        <v>61</v>
      </c>
      <c r="AO24" s="103">
        <f t="shared" si="19"/>
        <v>40</v>
      </c>
      <c r="AP24" s="103">
        <f t="shared" si="20"/>
        <v>88.4057971</v>
      </c>
      <c r="AQ24" s="103">
        <f t="shared" si="21"/>
        <v>93.02325581</v>
      </c>
    </row>
    <row r="25">
      <c r="A25" s="68">
        <v>20.0</v>
      </c>
      <c r="B25" s="69" t="s">
        <v>36</v>
      </c>
      <c r="C25" s="57">
        <v>6.0</v>
      </c>
      <c r="D25" s="57">
        <v>2.0</v>
      </c>
      <c r="E25" s="43">
        <f t="shared" si="1"/>
        <v>8</v>
      </c>
      <c r="F25" s="43">
        <v>0.0</v>
      </c>
      <c r="G25" s="47">
        <f t="shared" si="2"/>
        <v>80</v>
      </c>
      <c r="H25" s="43">
        <v>0.0</v>
      </c>
      <c r="I25" s="57">
        <v>6.0</v>
      </c>
      <c r="J25" s="57">
        <v>2.0</v>
      </c>
      <c r="K25" s="57">
        <v>8.0</v>
      </c>
      <c r="L25" s="103">
        <f t="shared" ref="L25:M25" si="40">SUM(I25,C25)</f>
        <v>12</v>
      </c>
      <c r="M25" s="103">
        <f t="shared" si="40"/>
        <v>4</v>
      </c>
      <c r="N25" s="57">
        <f t="shared" si="4"/>
        <v>57.14285714</v>
      </c>
      <c r="O25" s="103">
        <f t="shared" si="5"/>
        <v>50</v>
      </c>
      <c r="P25" s="57">
        <v>6.0</v>
      </c>
      <c r="Q25" s="57">
        <v>3.0</v>
      </c>
      <c r="R25" s="57">
        <v>10.0</v>
      </c>
      <c r="S25" s="103">
        <f t="shared" si="6"/>
        <v>21</v>
      </c>
      <c r="T25" s="103">
        <f t="shared" si="7"/>
        <v>14</v>
      </c>
      <c r="U25" s="103">
        <f t="shared" si="8"/>
        <v>63.63636364</v>
      </c>
      <c r="V25" s="103">
        <f t="shared" si="9"/>
        <v>66.66666667</v>
      </c>
      <c r="W25" s="57">
        <v>6.0</v>
      </c>
      <c r="X25" s="57">
        <v>4.0</v>
      </c>
      <c r="Y25" s="57">
        <v>5.0</v>
      </c>
      <c r="Z25" s="103">
        <f t="shared" si="10"/>
        <v>31</v>
      </c>
      <c r="AA25" s="103">
        <f t="shared" si="11"/>
        <v>19</v>
      </c>
      <c r="AB25" s="103">
        <f t="shared" si="12"/>
        <v>67.39130435</v>
      </c>
      <c r="AC25" s="103">
        <f t="shared" si="13"/>
        <v>63.33333333</v>
      </c>
      <c r="AD25" s="57">
        <v>7.0</v>
      </c>
      <c r="AE25" s="57">
        <v>3.0</v>
      </c>
      <c r="AF25" s="57">
        <v>5.0</v>
      </c>
      <c r="AG25" s="57">
        <f t="shared" si="14"/>
        <v>41</v>
      </c>
      <c r="AH25" s="57">
        <f t="shared" si="15"/>
        <v>24</v>
      </c>
      <c r="AI25" s="57">
        <f t="shared" si="16"/>
        <v>71.92982456</v>
      </c>
      <c r="AJ25" s="103">
        <f t="shared" si="17"/>
        <v>64.86486486</v>
      </c>
      <c r="AK25" s="57">
        <v>7.0</v>
      </c>
      <c r="AL25" s="57">
        <v>3.0</v>
      </c>
      <c r="AM25" s="57">
        <v>6.0</v>
      </c>
      <c r="AN25" s="103">
        <f t="shared" si="18"/>
        <v>51</v>
      </c>
      <c r="AO25" s="103">
        <f t="shared" si="19"/>
        <v>30</v>
      </c>
      <c r="AP25" s="103">
        <f t="shared" si="20"/>
        <v>73.91304348</v>
      </c>
      <c r="AQ25" s="103">
        <f t="shared" si="21"/>
        <v>69.76744186</v>
      </c>
    </row>
    <row r="26">
      <c r="A26" s="68">
        <v>21.0</v>
      </c>
      <c r="B26" s="69" t="s">
        <v>37</v>
      </c>
      <c r="C26" s="57">
        <v>7.0</v>
      </c>
      <c r="D26" s="57">
        <v>2.0</v>
      </c>
      <c r="E26" s="43">
        <f t="shared" si="1"/>
        <v>9</v>
      </c>
      <c r="F26" s="43">
        <v>0.0</v>
      </c>
      <c r="G26" s="47">
        <f t="shared" si="2"/>
        <v>90</v>
      </c>
      <c r="H26" s="43">
        <v>0.0</v>
      </c>
      <c r="I26" s="57">
        <v>7.0</v>
      </c>
      <c r="J26" s="57">
        <v>3.0</v>
      </c>
      <c r="K26" s="57">
        <v>6.0</v>
      </c>
      <c r="L26" s="103">
        <f t="shared" ref="L26:M26" si="41">SUM(I26,C26)</f>
        <v>14</v>
      </c>
      <c r="M26" s="103">
        <f t="shared" si="41"/>
        <v>5</v>
      </c>
      <c r="N26" s="57">
        <f t="shared" si="4"/>
        <v>66.66666667</v>
      </c>
      <c r="O26" s="103">
        <f t="shared" si="5"/>
        <v>62.5</v>
      </c>
      <c r="P26" s="57">
        <v>6.0</v>
      </c>
      <c r="Q26" s="57">
        <v>1.0</v>
      </c>
      <c r="R26" s="57">
        <v>10.0</v>
      </c>
      <c r="S26" s="103">
        <f t="shared" si="6"/>
        <v>21</v>
      </c>
      <c r="T26" s="103">
        <f t="shared" si="7"/>
        <v>15</v>
      </c>
      <c r="U26" s="103">
        <f t="shared" si="8"/>
        <v>63.63636364</v>
      </c>
      <c r="V26" s="103">
        <f t="shared" si="9"/>
        <v>71.42857143</v>
      </c>
      <c r="W26" s="57">
        <v>6.0</v>
      </c>
      <c r="X26" s="57">
        <v>5.0</v>
      </c>
      <c r="Y26" s="57">
        <v>8.0</v>
      </c>
      <c r="Z26" s="103">
        <f t="shared" si="10"/>
        <v>32</v>
      </c>
      <c r="AA26" s="103">
        <f t="shared" si="11"/>
        <v>23</v>
      </c>
      <c r="AB26" s="103">
        <f t="shared" si="12"/>
        <v>69.56521739</v>
      </c>
      <c r="AC26" s="103">
        <f t="shared" si="13"/>
        <v>76.66666667</v>
      </c>
      <c r="AD26" s="57">
        <v>6.0</v>
      </c>
      <c r="AE26" s="57">
        <v>4.0</v>
      </c>
      <c r="AF26" s="57">
        <v>7.0</v>
      </c>
      <c r="AG26" s="57">
        <f t="shared" si="14"/>
        <v>42</v>
      </c>
      <c r="AH26" s="57">
        <f t="shared" si="15"/>
        <v>30</v>
      </c>
      <c r="AI26" s="57">
        <f t="shared" si="16"/>
        <v>73.68421053</v>
      </c>
      <c r="AJ26" s="103">
        <f t="shared" si="17"/>
        <v>81.08108108</v>
      </c>
      <c r="AK26" s="57">
        <v>8.0</v>
      </c>
      <c r="AL26" s="57">
        <v>3.0</v>
      </c>
      <c r="AM26" s="57">
        <v>6.0</v>
      </c>
      <c r="AN26" s="103">
        <f t="shared" si="18"/>
        <v>53</v>
      </c>
      <c r="AO26" s="103">
        <f t="shared" si="19"/>
        <v>36</v>
      </c>
      <c r="AP26" s="103">
        <f t="shared" si="20"/>
        <v>76.8115942</v>
      </c>
      <c r="AQ26" s="103">
        <f t="shared" si="21"/>
        <v>83.72093023</v>
      </c>
    </row>
    <row r="27">
      <c r="A27" s="68">
        <v>22.0</v>
      </c>
      <c r="B27" s="69" t="s">
        <v>38</v>
      </c>
      <c r="C27" s="57">
        <v>7.0</v>
      </c>
      <c r="D27" s="57">
        <v>3.0</v>
      </c>
      <c r="E27" s="43">
        <f t="shared" si="1"/>
        <v>10</v>
      </c>
      <c r="F27" s="43">
        <v>0.0</v>
      </c>
      <c r="G27" s="47">
        <f t="shared" si="2"/>
        <v>100</v>
      </c>
      <c r="H27" s="43">
        <v>0.0</v>
      </c>
      <c r="I27" s="57">
        <v>6.0</v>
      </c>
      <c r="J27" s="57">
        <v>3.0</v>
      </c>
      <c r="K27" s="57">
        <v>7.0</v>
      </c>
      <c r="L27" s="103">
        <f t="shared" ref="L27:M27" si="42">SUM(I27,C27)</f>
        <v>13</v>
      </c>
      <c r="M27" s="103">
        <f t="shared" si="42"/>
        <v>6</v>
      </c>
      <c r="N27" s="57">
        <f t="shared" si="4"/>
        <v>61.9047619</v>
      </c>
      <c r="O27" s="103">
        <f t="shared" si="5"/>
        <v>75</v>
      </c>
      <c r="P27" s="57">
        <v>4.0</v>
      </c>
      <c r="Q27" s="57">
        <v>5.0</v>
      </c>
      <c r="R27" s="57">
        <v>12.0</v>
      </c>
      <c r="S27" s="103">
        <f t="shared" si="6"/>
        <v>22</v>
      </c>
      <c r="T27" s="103">
        <f t="shared" si="7"/>
        <v>18</v>
      </c>
      <c r="U27" s="103">
        <f t="shared" si="8"/>
        <v>66.66666667</v>
      </c>
      <c r="V27" s="103">
        <f t="shared" si="9"/>
        <v>85.71428571</v>
      </c>
      <c r="W27" s="57">
        <v>2.0</v>
      </c>
      <c r="X27" s="57">
        <v>5.0</v>
      </c>
      <c r="Y27" s="57">
        <v>7.0</v>
      </c>
      <c r="Z27" s="103">
        <f t="shared" si="10"/>
        <v>29</v>
      </c>
      <c r="AA27" s="103">
        <f t="shared" si="11"/>
        <v>25</v>
      </c>
      <c r="AB27" s="103">
        <f t="shared" si="12"/>
        <v>63.04347826</v>
      </c>
      <c r="AC27" s="103">
        <f t="shared" si="13"/>
        <v>83.33333333</v>
      </c>
      <c r="AD27" s="57">
        <v>7.0</v>
      </c>
      <c r="AE27" s="57">
        <v>4.0</v>
      </c>
      <c r="AF27" s="57">
        <v>7.0</v>
      </c>
      <c r="AG27" s="57">
        <f t="shared" si="14"/>
        <v>40</v>
      </c>
      <c r="AH27" s="57">
        <f t="shared" si="15"/>
        <v>32</v>
      </c>
      <c r="AI27" s="57">
        <f t="shared" si="16"/>
        <v>70.1754386</v>
      </c>
      <c r="AJ27" s="103">
        <f t="shared" si="17"/>
        <v>86.48648649</v>
      </c>
      <c r="AK27" s="57">
        <v>8.0</v>
      </c>
      <c r="AL27" s="57">
        <v>3.0</v>
      </c>
      <c r="AM27" s="57">
        <v>6.0</v>
      </c>
      <c r="AN27" s="103">
        <f t="shared" si="18"/>
        <v>51</v>
      </c>
      <c r="AO27" s="103">
        <f t="shared" si="19"/>
        <v>38</v>
      </c>
      <c r="AP27" s="103">
        <f t="shared" si="20"/>
        <v>73.91304348</v>
      </c>
      <c r="AQ27" s="103">
        <f t="shared" si="21"/>
        <v>88.37209302</v>
      </c>
    </row>
    <row r="28">
      <c r="A28" s="68">
        <v>23.0</v>
      </c>
      <c r="B28" s="69" t="s">
        <v>39</v>
      </c>
      <c r="C28" s="57">
        <v>7.0</v>
      </c>
      <c r="D28" s="57">
        <v>2.0</v>
      </c>
      <c r="E28" s="43">
        <f t="shared" si="1"/>
        <v>9</v>
      </c>
      <c r="F28" s="43">
        <v>0.0</v>
      </c>
      <c r="G28" s="47">
        <f t="shared" si="2"/>
        <v>90</v>
      </c>
      <c r="H28" s="43">
        <v>0.0</v>
      </c>
      <c r="I28" s="57">
        <v>7.0</v>
      </c>
      <c r="J28" s="57">
        <v>3.0</v>
      </c>
      <c r="K28" s="57">
        <v>8.0</v>
      </c>
      <c r="L28" s="103">
        <f t="shared" ref="L28:M28" si="43">SUM(I28,C28)</f>
        <v>14</v>
      </c>
      <c r="M28" s="103">
        <f t="shared" si="43"/>
        <v>5</v>
      </c>
      <c r="N28" s="57">
        <f t="shared" si="4"/>
        <v>66.66666667</v>
      </c>
      <c r="O28" s="103">
        <f t="shared" si="5"/>
        <v>62.5</v>
      </c>
      <c r="P28" s="57">
        <v>7.0</v>
      </c>
      <c r="Q28" s="57">
        <v>5.0</v>
      </c>
      <c r="R28" s="57">
        <v>12.0</v>
      </c>
      <c r="S28" s="103">
        <f t="shared" si="6"/>
        <v>26</v>
      </c>
      <c r="T28" s="103">
        <f t="shared" si="7"/>
        <v>17</v>
      </c>
      <c r="U28" s="103">
        <f t="shared" si="8"/>
        <v>78.78787879</v>
      </c>
      <c r="V28" s="103">
        <f t="shared" si="9"/>
        <v>80.95238095</v>
      </c>
      <c r="W28" s="57">
        <v>7.0</v>
      </c>
      <c r="X28" s="57">
        <v>5.0</v>
      </c>
      <c r="Y28" s="57">
        <v>9.0</v>
      </c>
      <c r="Z28" s="103">
        <f t="shared" si="10"/>
        <v>38</v>
      </c>
      <c r="AA28" s="103">
        <f t="shared" si="11"/>
        <v>26</v>
      </c>
      <c r="AB28" s="103">
        <f t="shared" si="12"/>
        <v>82.60869565</v>
      </c>
      <c r="AC28" s="103">
        <f t="shared" si="13"/>
        <v>86.66666667</v>
      </c>
      <c r="AD28" s="57">
        <v>6.0</v>
      </c>
      <c r="AE28" s="57">
        <v>4.0</v>
      </c>
      <c r="AF28" s="57">
        <v>7.0</v>
      </c>
      <c r="AG28" s="57">
        <f t="shared" si="14"/>
        <v>48</v>
      </c>
      <c r="AH28" s="57">
        <f t="shared" si="15"/>
        <v>33</v>
      </c>
      <c r="AI28" s="57">
        <f t="shared" si="16"/>
        <v>84.21052632</v>
      </c>
      <c r="AJ28" s="103">
        <f t="shared" si="17"/>
        <v>89.18918919</v>
      </c>
      <c r="AK28" s="57">
        <v>8.0</v>
      </c>
      <c r="AL28" s="57">
        <v>3.0</v>
      </c>
      <c r="AM28" s="57">
        <v>6.0</v>
      </c>
      <c r="AN28" s="103">
        <f t="shared" si="18"/>
        <v>59</v>
      </c>
      <c r="AO28" s="103">
        <f t="shared" si="19"/>
        <v>39</v>
      </c>
      <c r="AP28" s="103">
        <f t="shared" si="20"/>
        <v>85.50724638</v>
      </c>
      <c r="AQ28" s="103">
        <f t="shared" si="21"/>
        <v>90.69767442</v>
      </c>
    </row>
    <row r="29">
      <c r="A29" s="68">
        <v>24.0</v>
      </c>
      <c r="B29" s="69" t="s">
        <v>40</v>
      </c>
      <c r="C29" s="57">
        <v>3.0</v>
      </c>
      <c r="D29" s="57">
        <v>2.0</v>
      </c>
      <c r="E29" s="43">
        <f t="shared" si="1"/>
        <v>5</v>
      </c>
      <c r="F29" s="43">
        <v>0.0</v>
      </c>
      <c r="G29" s="47">
        <f t="shared" si="2"/>
        <v>50</v>
      </c>
      <c r="H29" s="43">
        <v>0.0</v>
      </c>
      <c r="I29" s="57">
        <v>7.0</v>
      </c>
      <c r="J29" s="57">
        <v>3.0</v>
      </c>
      <c r="K29" s="57">
        <v>5.0</v>
      </c>
      <c r="L29" s="103">
        <f t="shared" ref="L29:M29" si="44">SUM(I29,C29)</f>
        <v>10</v>
      </c>
      <c r="M29" s="103">
        <f t="shared" si="44"/>
        <v>5</v>
      </c>
      <c r="N29" s="57">
        <f t="shared" si="4"/>
        <v>47.61904762</v>
      </c>
      <c r="O29" s="103">
        <f t="shared" si="5"/>
        <v>62.5</v>
      </c>
      <c r="P29" s="57">
        <v>5.0</v>
      </c>
      <c r="Q29" s="57">
        <v>5.0</v>
      </c>
      <c r="R29" s="57">
        <v>11.0</v>
      </c>
      <c r="S29" s="103">
        <f t="shared" si="6"/>
        <v>20</v>
      </c>
      <c r="T29" s="103">
        <f t="shared" si="7"/>
        <v>16</v>
      </c>
      <c r="U29" s="103">
        <f t="shared" si="8"/>
        <v>60.60606061</v>
      </c>
      <c r="V29" s="103">
        <f t="shared" si="9"/>
        <v>76.19047619</v>
      </c>
      <c r="W29" s="57">
        <v>7.0</v>
      </c>
      <c r="X29" s="57">
        <v>6.0</v>
      </c>
      <c r="Y29" s="57">
        <v>9.0</v>
      </c>
      <c r="Z29" s="103">
        <f t="shared" si="10"/>
        <v>33</v>
      </c>
      <c r="AA29" s="103">
        <f t="shared" si="11"/>
        <v>25</v>
      </c>
      <c r="AB29" s="103">
        <f t="shared" si="12"/>
        <v>71.73913043</v>
      </c>
      <c r="AC29" s="103">
        <f t="shared" si="13"/>
        <v>83.33333333</v>
      </c>
      <c r="AD29" s="57">
        <v>6.0</v>
      </c>
      <c r="AE29" s="57">
        <v>3.0</v>
      </c>
      <c r="AF29" s="57">
        <v>5.0</v>
      </c>
      <c r="AG29" s="57">
        <f t="shared" si="14"/>
        <v>42</v>
      </c>
      <c r="AH29" s="57">
        <f t="shared" si="15"/>
        <v>30</v>
      </c>
      <c r="AI29" s="57">
        <f t="shared" si="16"/>
        <v>73.68421053</v>
      </c>
      <c r="AJ29" s="103">
        <f t="shared" si="17"/>
        <v>81.08108108</v>
      </c>
      <c r="AK29" s="57">
        <v>9.0</v>
      </c>
      <c r="AL29" s="57">
        <v>3.0</v>
      </c>
      <c r="AM29" s="57">
        <v>6.0</v>
      </c>
      <c r="AN29" s="103">
        <f t="shared" si="18"/>
        <v>54</v>
      </c>
      <c r="AO29" s="103">
        <f t="shared" si="19"/>
        <v>36</v>
      </c>
      <c r="AP29" s="103">
        <f t="shared" si="20"/>
        <v>78.26086957</v>
      </c>
      <c r="AQ29" s="103">
        <f t="shared" si="21"/>
        <v>83.72093023</v>
      </c>
    </row>
    <row r="30">
      <c r="A30" s="68">
        <v>25.0</v>
      </c>
      <c r="B30" s="69" t="s">
        <v>41</v>
      </c>
      <c r="C30" s="57">
        <v>4.0</v>
      </c>
      <c r="D30" s="57">
        <v>2.0</v>
      </c>
      <c r="E30" s="43">
        <f t="shared" si="1"/>
        <v>6</v>
      </c>
      <c r="F30" s="43">
        <v>0.0</v>
      </c>
      <c r="G30" s="47">
        <f t="shared" si="2"/>
        <v>60</v>
      </c>
      <c r="H30" s="43">
        <v>0.0</v>
      </c>
      <c r="I30" s="57">
        <v>8.0</v>
      </c>
      <c r="J30" s="57">
        <v>2.0</v>
      </c>
      <c r="K30" s="57">
        <v>7.0</v>
      </c>
      <c r="L30" s="103">
        <f t="shared" ref="L30:M30" si="45">SUM(I30,C30)</f>
        <v>12</v>
      </c>
      <c r="M30" s="103">
        <f t="shared" si="45"/>
        <v>4</v>
      </c>
      <c r="N30" s="57">
        <f t="shared" si="4"/>
        <v>57.14285714</v>
      </c>
      <c r="O30" s="103">
        <f t="shared" si="5"/>
        <v>50</v>
      </c>
      <c r="P30" s="57">
        <v>5.0</v>
      </c>
      <c r="Q30" s="57">
        <v>2.0</v>
      </c>
      <c r="R30" s="57">
        <v>7.0</v>
      </c>
      <c r="S30" s="103">
        <f t="shared" si="6"/>
        <v>19</v>
      </c>
      <c r="T30" s="103">
        <f t="shared" si="7"/>
        <v>11</v>
      </c>
      <c r="U30" s="103">
        <f t="shared" si="8"/>
        <v>57.57575758</v>
      </c>
      <c r="V30" s="103">
        <f t="shared" si="9"/>
        <v>52.38095238</v>
      </c>
      <c r="W30" s="57">
        <v>7.0</v>
      </c>
      <c r="X30" s="57">
        <v>5.0</v>
      </c>
      <c r="Y30" s="57">
        <v>7.0</v>
      </c>
      <c r="Z30" s="103">
        <f t="shared" si="10"/>
        <v>31</v>
      </c>
      <c r="AA30" s="103">
        <f t="shared" si="11"/>
        <v>18</v>
      </c>
      <c r="AB30" s="103">
        <f t="shared" si="12"/>
        <v>67.39130435</v>
      </c>
      <c r="AC30" s="103">
        <f t="shared" si="13"/>
        <v>60</v>
      </c>
      <c r="AD30" s="57">
        <v>6.0</v>
      </c>
      <c r="AE30" s="57">
        <v>3.0</v>
      </c>
      <c r="AF30" s="57">
        <v>7.0</v>
      </c>
      <c r="AG30" s="57">
        <f t="shared" si="14"/>
        <v>40</v>
      </c>
      <c r="AH30" s="57">
        <f t="shared" si="15"/>
        <v>25</v>
      </c>
      <c r="AI30" s="57">
        <f t="shared" si="16"/>
        <v>70.1754386</v>
      </c>
      <c r="AJ30" s="103">
        <f t="shared" si="17"/>
        <v>67.56756757</v>
      </c>
      <c r="AK30" s="57">
        <v>8.0</v>
      </c>
      <c r="AL30" s="57">
        <v>3.0</v>
      </c>
      <c r="AM30" s="57">
        <v>4.0</v>
      </c>
      <c r="AN30" s="103">
        <f t="shared" si="18"/>
        <v>51</v>
      </c>
      <c r="AO30" s="103">
        <f t="shared" si="19"/>
        <v>29</v>
      </c>
      <c r="AP30" s="103">
        <f t="shared" si="20"/>
        <v>73.91304348</v>
      </c>
      <c r="AQ30" s="103">
        <f t="shared" si="21"/>
        <v>67.44186047</v>
      </c>
    </row>
    <row r="31">
      <c r="A31" s="68">
        <v>26.0</v>
      </c>
      <c r="B31" s="69" t="s">
        <v>42</v>
      </c>
      <c r="C31" s="57">
        <v>3.0</v>
      </c>
      <c r="D31" s="57">
        <v>3.0</v>
      </c>
      <c r="E31" s="43">
        <f t="shared" si="1"/>
        <v>6</v>
      </c>
      <c r="F31" s="43">
        <v>0.0</v>
      </c>
      <c r="G31" s="47">
        <f t="shared" si="2"/>
        <v>60</v>
      </c>
      <c r="H31" s="43">
        <v>0.0</v>
      </c>
      <c r="I31" s="57">
        <v>7.0</v>
      </c>
      <c r="J31" s="57">
        <v>3.0</v>
      </c>
      <c r="K31" s="57">
        <v>8.0</v>
      </c>
      <c r="L31" s="103">
        <f t="shared" ref="L31:M31" si="46">SUM(I31,C31)</f>
        <v>10</v>
      </c>
      <c r="M31" s="103">
        <f t="shared" si="46"/>
        <v>6</v>
      </c>
      <c r="N31" s="57">
        <f t="shared" si="4"/>
        <v>47.61904762</v>
      </c>
      <c r="O31" s="103">
        <f t="shared" si="5"/>
        <v>75</v>
      </c>
      <c r="P31" s="57">
        <v>6.0</v>
      </c>
      <c r="Q31" s="57">
        <v>4.0</v>
      </c>
      <c r="R31" s="57">
        <v>9.0</v>
      </c>
      <c r="S31" s="103">
        <f t="shared" si="6"/>
        <v>20</v>
      </c>
      <c r="T31" s="103">
        <f t="shared" si="7"/>
        <v>15</v>
      </c>
      <c r="U31" s="103">
        <f t="shared" si="8"/>
        <v>60.60606061</v>
      </c>
      <c r="V31" s="103">
        <f t="shared" si="9"/>
        <v>71.42857143</v>
      </c>
      <c r="W31" s="57">
        <v>4.0</v>
      </c>
      <c r="X31" s="57">
        <v>6.0</v>
      </c>
      <c r="Y31" s="57">
        <v>9.0</v>
      </c>
      <c r="Z31" s="103">
        <f t="shared" si="10"/>
        <v>30</v>
      </c>
      <c r="AA31" s="103">
        <f t="shared" si="11"/>
        <v>24</v>
      </c>
      <c r="AB31" s="103">
        <f t="shared" si="12"/>
        <v>65.2173913</v>
      </c>
      <c r="AC31" s="103">
        <f t="shared" si="13"/>
        <v>80</v>
      </c>
      <c r="AD31" s="57">
        <v>6.0</v>
      </c>
      <c r="AE31" s="57">
        <v>3.0</v>
      </c>
      <c r="AF31" s="57">
        <v>5.0</v>
      </c>
      <c r="AG31" s="57">
        <f t="shared" si="14"/>
        <v>39</v>
      </c>
      <c r="AH31" s="57">
        <f t="shared" si="15"/>
        <v>29</v>
      </c>
      <c r="AI31" s="57">
        <f t="shared" si="16"/>
        <v>68.42105263</v>
      </c>
      <c r="AJ31" s="103">
        <f t="shared" si="17"/>
        <v>78.37837838</v>
      </c>
      <c r="AK31" s="57">
        <v>9.0</v>
      </c>
      <c r="AL31" s="57">
        <v>3.0</v>
      </c>
      <c r="AM31" s="57">
        <v>4.0</v>
      </c>
      <c r="AN31" s="103">
        <f t="shared" si="18"/>
        <v>51</v>
      </c>
      <c r="AO31" s="103">
        <f t="shared" si="19"/>
        <v>33</v>
      </c>
      <c r="AP31" s="103">
        <f t="shared" si="20"/>
        <v>73.91304348</v>
      </c>
      <c r="AQ31" s="103">
        <f t="shared" si="21"/>
        <v>76.74418605</v>
      </c>
    </row>
    <row r="32">
      <c r="A32" s="68">
        <v>27.0</v>
      </c>
      <c r="B32" s="69" t="s">
        <v>43</v>
      </c>
      <c r="C32" s="57">
        <v>0.0</v>
      </c>
      <c r="D32" s="57">
        <v>2.0</v>
      </c>
      <c r="E32" s="43">
        <f t="shared" si="1"/>
        <v>2</v>
      </c>
      <c r="F32" s="43">
        <v>0.0</v>
      </c>
      <c r="G32" s="47">
        <f t="shared" si="2"/>
        <v>20</v>
      </c>
      <c r="H32" s="43">
        <v>0.0</v>
      </c>
      <c r="I32" s="57">
        <v>6.0</v>
      </c>
      <c r="J32" s="57">
        <v>3.0</v>
      </c>
      <c r="K32" s="57">
        <v>4.0</v>
      </c>
      <c r="L32" s="103">
        <f t="shared" ref="L32:M32" si="47">SUM(I32,C32)</f>
        <v>6</v>
      </c>
      <c r="M32" s="103">
        <f t="shared" si="47"/>
        <v>5</v>
      </c>
      <c r="N32" s="57">
        <f t="shared" si="4"/>
        <v>28.57142857</v>
      </c>
      <c r="O32" s="103">
        <f t="shared" si="5"/>
        <v>62.5</v>
      </c>
      <c r="P32" s="57">
        <v>6.0</v>
      </c>
      <c r="Q32" s="57">
        <v>4.0</v>
      </c>
      <c r="R32" s="57">
        <v>11.0</v>
      </c>
      <c r="S32" s="103">
        <f t="shared" si="6"/>
        <v>16</v>
      </c>
      <c r="T32" s="103">
        <f t="shared" si="7"/>
        <v>16</v>
      </c>
      <c r="U32" s="103">
        <f t="shared" si="8"/>
        <v>48.48484848</v>
      </c>
      <c r="V32" s="103">
        <f t="shared" si="9"/>
        <v>76.19047619</v>
      </c>
      <c r="W32" s="57">
        <v>4.0</v>
      </c>
      <c r="X32" s="57">
        <v>4.0</v>
      </c>
      <c r="Y32" s="57">
        <v>7.0</v>
      </c>
      <c r="Z32" s="103">
        <f t="shared" si="10"/>
        <v>24</v>
      </c>
      <c r="AA32" s="103">
        <f t="shared" si="11"/>
        <v>23</v>
      </c>
      <c r="AB32" s="103">
        <f t="shared" si="12"/>
        <v>52.17391304</v>
      </c>
      <c r="AC32" s="103">
        <f t="shared" si="13"/>
        <v>76.66666667</v>
      </c>
      <c r="AD32" s="57">
        <v>6.0</v>
      </c>
      <c r="AE32" s="57">
        <v>3.0</v>
      </c>
      <c r="AF32" s="57">
        <v>5.0</v>
      </c>
      <c r="AG32" s="57">
        <f t="shared" si="14"/>
        <v>33</v>
      </c>
      <c r="AH32" s="57">
        <f t="shared" si="15"/>
        <v>28</v>
      </c>
      <c r="AI32" s="57">
        <f t="shared" si="16"/>
        <v>57.89473684</v>
      </c>
      <c r="AJ32" s="103">
        <f t="shared" si="17"/>
        <v>75.67567568</v>
      </c>
      <c r="AK32" s="57">
        <v>9.0</v>
      </c>
      <c r="AL32" s="57">
        <v>3.0</v>
      </c>
      <c r="AM32" s="57">
        <v>6.0</v>
      </c>
      <c r="AN32" s="103">
        <f t="shared" si="18"/>
        <v>45</v>
      </c>
      <c r="AO32" s="103">
        <f t="shared" si="19"/>
        <v>34</v>
      </c>
      <c r="AP32" s="103">
        <f t="shared" si="20"/>
        <v>65.2173913</v>
      </c>
      <c r="AQ32" s="103">
        <f t="shared" si="21"/>
        <v>79.06976744</v>
      </c>
    </row>
    <row r="33">
      <c r="A33" s="68">
        <v>28.0</v>
      </c>
      <c r="B33" s="69" t="s">
        <v>44</v>
      </c>
      <c r="C33" s="57">
        <v>1.0</v>
      </c>
      <c r="D33" s="57">
        <v>2.0</v>
      </c>
      <c r="E33" s="43">
        <f t="shared" si="1"/>
        <v>3</v>
      </c>
      <c r="F33" s="43">
        <v>0.0</v>
      </c>
      <c r="G33" s="47">
        <f t="shared" si="2"/>
        <v>30</v>
      </c>
      <c r="H33" s="43">
        <v>0.0</v>
      </c>
      <c r="I33" s="57">
        <v>4.0</v>
      </c>
      <c r="J33" s="57">
        <v>3.0</v>
      </c>
      <c r="K33" s="57">
        <v>7.0</v>
      </c>
      <c r="L33" s="103">
        <f t="shared" ref="L33:M33" si="48">SUM(I33,C33)</f>
        <v>5</v>
      </c>
      <c r="M33" s="103">
        <f t="shared" si="48"/>
        <v>5</v>
      </c>
      <c r="N33" s="57">
        <f t="shared" si="4"/>
        <v>23.80952381</v>
      </c>
      <c r="O33" s="103">
        <f t="shared" si="5"/>
        <v>62.5</v>
      </c>
      <c r="P33" s="57">
        <v>5.0</v>
      </c>
      <c r="Q33" s="57">
        <v>4.0</v>
      </c>
      <c r="R33" s="57">
        <v>10.0</v>
      </c>
      <c r="S33" s="103">
        <f t="shared" si="6"/>
        <v>14</v>
      </c>
      <c r="T33" s="103">
        <f t="shared" si="7"/>
        <v>15</v>
      </c>
      <c r="U33" s="103">
        <f t="shared" si="8"/>
        <v>42.42424242</v>
      </c>
      <c r="V33" s="103">
        <f t="shared" si="9"/>
        <v>71.42857143</v>
      </c>
      <c r="W33" s="57">
        <v>7.0</v>
      </c>
      <c r="X33" s="57">
        <v>5.0</v>
      </c>
      <c r="Y33" s="57">
        <v>8.0</v>
      </c>
      <c r="Z33" s="103">
        <f t="shared" si="10"/>
        <v>26</v>
      </c>
      <c r="AA33" s="103">
        <f t="shared" si="11"/>
        <v>23</v>
      </c>
      <c r="AB33" s="103">
        <f t="shared" si="12"/>
        <v>56.52173913</v>
      </c>
      <c r="AC33" s="103">
        <f t="shared" si="13"/>
        <v>76.66666667</v>
      </c>
      <c r="AD33" s="57">
        <v>6.0</v>
      </c>
      <c r="AE33" s="57">
        <v>4.0</v>
      </c>
      <c r="AF33" s="57">
        <v>7.0</v>
      </c>
      <c r="AG33" s="57">
        <f t="shared" si="14"/>
        <v>36</v>
      </c>
      <c r="AH33" s="57">
        <f t="shared" si="15"/>
        <v>30</v>
      </c>
      <c r="AI33" s="57">
        <f t="shared" si="16"/>
        <v>63.15789474</v>
      </c>
      <c r="AJ33" s="103">
        <f t="shared" si="17"/>
        <v>81.08108108</v>
      </c>
      <c r="AK33" s="57">
        <v>9.0</v>
      </c>
      <c r="AL33" s="57">
        <v>3.0</v>
      </c>
      <c r="AM33" s="57">
        <v>6.0</v>
      </c>
      <c r="AN33" s="103">
        <f t="shared" si="18"/>
        <v>48</v>
      </c>
      <c r="AO33" s="103">
        <f t="shared" si="19"/>
        <v>36</v>
      </c>
      <c r="AP33" s="103">
        <f t="shared" si="20"/>
        <v>69.56521739</v>
      </c>
      <c r="AQ33" s="103">
        <f t="shared" si="21"/>
        <v>83.72093023</v>
      </c>
    </row>
    <row r="34">
      <c r="A34" s="68">
        <v>29.0</v>
      </c>
      <c r="B34" s="69" t="s">
        <v>45</v>
      </c>
      <c r="C34" s="57">
        <v>3.0</v>
      </c>
      <c r="D34" s="57">
        <v>3.0</v>
      </c>
      <c r="E34" s="43">
        <f t="shared" si="1"/>
        <v>6</v>
      </c>
      <c r="F34" s="43">
        <v>0.0</v>
      </c>
      <c r="G34" s="47">
        <f t="shared" si="2"/>
        <v>60</v>
      </c>
      <c r="H34" s="43">
        <v>0.0</v>
      </c>
      <c r="I34" s="57">
        <v>6.0</v>
      </c>
      <c r="J34" s="57">
        <v>3.0</v>
      </c>
      <c r="K34" s="57">
        <v>5.0</v>
      </c>
      <c r="L34" s="103">
        <f t="shared" ref="L34:M34" si="49">SUM(I34,C34)</f>
        <v>9</v>
      </c>
      <c r="M34" s="103">
        <f t="shared" si="49"/>
        <v>6</v>
      </c>
      <c r="N34" s="57">
        <f t="shared" si="4"/>
        <v>42.85714286</v>
      </c>
      <c r="O34" s="103">
        <f t="shared" si="5"/>
        <v>75</v>
      </c>
      <c r="P34" s="57">
        <v>3.0</v>
      </c>
      <c r="Q34" s="57">
        <v>4.0</v>
      </c>
      <c r="R34" s="57">
        <v>11.0</v>
      </c>
      <c r="S34" s="103">
        <f t="shared" si="6"/>
        <v>16</v>
      </c>
      <c r="T34" s="103">
        <f t="shared" si="7"/>
        <v>17</v>
      </c>
      <c r="U34" s="103">
        <f t="shared" si="8"/>
        <v>48.48484848</v>
      </c>
      <c r="V34" s="103">
        <f t="shared" si="9"/>
        <v>80.95238095</v>
      </c>
      <c r="W34" s="57">
        <v>5.0</v>
      </c>
      <c r="X34" s="57">
        <v>6.0</v>
      </c>
      <c r="Y34" s="57">
        <v>6.0</v>
      </c>
      <c r="Z34" s="103">
        <f t="shared" si="10"/>
        <v>27</v>
      </c>
      <c r="AA34" s="103">
        <f t="shared" si="11"/>
        <v>23</v>
      </c>
      <c r="AB34" s="103">
        <f t="shared" si="12"/>
        <v>58.69565217</v>
      </c>
      <c r="AC34" s="103">
        <f t="shared" si="13"/>
        <v>76.66666667</v>
      </c>
      <c r="AD34" s="57">
        <v>5.0</v>
      </c>
      <c r="AE34" s="57">
        <v>4.0</v>
      </c>
      <c r="AF34" s="57">
        <v>7.0</v>
      </c>
      <c r="AG34" s="57">
        <f t="shared" si="14"/>
        <v>36</v>
      </c>
      <c r="AH34" s="57">
        <f t="shared" si="15"/>
        <v>30</v>
      </c>
      <c r="AI34" s="57">
        <f t="shared" si="16"/>
        <v>63.15789474</v>
      </c>
      <c r="AJ34" s="103">
        <f t="shared" si="17"/>
        <v>81.08108108</v>
      </c>
      <c r="AK34" s="57">
        <v>7.0</v>
      </c>
      <c r="AL34" s="57">
        <v>3.0</v>
      </c>
      <c r="AM34" s="57">
        <v>6.0</v>
      </c>
      <c r="AN34" s="103">
        <f t="shared" si="18"/>
        <v>46</v>
      </c>
      <c r="AO34" s="103">
        <f t="shared" si="19"/>
        <v>36</v>
      </c>
      <c r="AP34" s="103">
        <f t="shared" si="20"/>
        <v>66.66666667</v>
      </c>
      <c r="AQ34" s="103">
        <f t="shared" si="21"/>
        <v>83.72093023</v>
      </c>
    </row>
    <row r="35">
      <c r="A35" s="68">
        <v>30.0</v>
      </c>
      <c r="B35" s="69" t="s">
        <v>46</v>
      </c>
      <c r="C35" s="57">
        <v>6.0</v>
      </c>
      <c r="D35" s="57">
        <v>2.0</v>
      </c>
      <c r="E35" s="43">
        <f t="shared" si="1"/>
        <v>8</v>
      </c>
      <c r="F35" s="43">
        <v>0.0</v>
      </c>
      <c r="G35" s="47">
        <f t="shared" si="2"/>
        <v>80</v>
      </c>
      <c r="H35" s="43">
        <v>0.0</v>
      </c>
      <c r="I35" s="57">
        <v>6.0</v>
      </c>
      <c r="J35" s="57">
        <v>3.0</v>
      </c>
      <c r="K35" s="57">
        <v>8.0</v>
      </c>
      <c r="L35" s="103">
        <f t="shared" ref="L35:M35" si="50">SUM(I35,C35)</f>
        <v>12</v>
      </c>
      <c r="M35" s="103">
        <f t="shared" si="50"/>
        <v>5</v>
      </c>
      <c r="N35" s="57">
        <f t="shared" si="4"/>
        <v>57.14285714</v>
      </c>
      <c r="O35" s="103">
        <f t="shared" si="5"/>
        <v>62.5</v>
      </c>
      <c r="P35" s="57">
        <v>7.0</v>
      </c>
      <c r="Q35" s="57">
        <v>5.0</v>
      </c>
      <c r="R35" s="57">
        <v>12.0</v>
      </c>
      <c r="S35" s="103">
        <f t="shared" si="6"/>
        <v>24</v>
      </c>
      <c r="T35" s="103">
        <f t="shared" si="7"/>
        <v>17</v>
      </c>
      <c r="U35" s="103">
        <f t="shared" si="8"/>
        <v>72.72727273</v>
      </c>
      <c r="V35" s="103">
        <f t="shared" si="9"/>
        <v>80.95238095</v>
      </c>
      <c r="W35" s="57">
        <v>7.0</v>
      </c>
      <c r="X35" s="57">
        <v>6.0</v>
      </c>
      <c r="Y35" s="57">
        <v>9.0</v>
      </c>
      <c r="Z35" s="103">
        <f t="shared" si="10"/>
        <v>37</v>
      </c>
      <c r="AA35" s="103">
        <f t="shared" si="11"/>
        <v>26</v>
      </c>
      <c r="AB35" s="103">
        <f t="shared" si="12"/>
        <v>80.43478261</v>
      </c>
      <c r="AC35" s="103">
        <f t="shared" si="13"/>
        <v>86.66666667</v>
      </c>
      <c r="AD35" s="57">
        <v>6.0</v>
      </c>
      <c r="AE35" s="57">
        <v>3.0</v>
      </c>
      <c r="AF35" s="57">
        <v>5.0</v>
      </c>
      <c r="AG35" s="57">
        <f t="shared" si="14"/>
        <v>46</v>
      </c>
      <c r="AH35" s="57">
        <f t="shared" si="15"/>
        <v>31</v>
      </c>
      <c r="AI35" s="57">
        <f t="shared" si="16"/>
        <v>80.70175439</v>
      </c>
      <c r="AJ35" s="103">
        <f t="shared" si="17"/>
        <v>83.78378378</v>
      </c>
      <c r="AK35" s="57">
        <v>5.0</v>
      </c>
      <c r="AL35" s="57">
        <v>3.0</v>
      </c>
      <c r="AM35" s="57">
        <v>6.0</v>
      </c>
      <c r="AN35" s="103">
        <f t="shared" si="18"/>
        <v>54</v>
      </c>
      <c r="AO35" s="103">
        <f t="shared" si="19"/>
        <v>37</v>
      </c>
      <c r="AP35" s="103">
        <f t="shared" si="20"/>
        <v>78.26086957</v>
      </c>
      <c r="AQ35" s="103">
        <f t="shared" si="21"/>
        <v>86.04651163</v>
      </c>
    </row>
    <row r="36">
      <c r="A36" s="68">
        <v>31.0</v>
      </c>
      <c r="B36" s="69" t="s">
        <v>47</v>
      </c>
      <c r="C36" s="57">
        <v>2.0</v>
      </c>
      <c r="D36" s="57">
        <v>2.0</v>
      </c>
      <c r="E36" s="43">
        <f t="shared" si="1"/>
        <v>4</v>
      </c>
      <c r="F36" s="43">
        <v>0.0</v>
      </c>
      <c r="G36" s="47">
        <f t="shared" si="2"/>
        <v>40</v>
      </c>
      <c r="H36" s="43">
        <v>0.0</v>
      </c>
      <c r="I36" s="57">
        <v>8.0</v>
      </c>
      <c r="J36" s="57">
        <v>3.0</v>
      </c>
      <c r="K36" s="57">
        <v>5.0</v>
      </c>
      <c r="L36" s="103">
        <f t="shared" ref="L36:M36" si="51">SUM(I36,C36)</f>
        <v>10</v>
      </c>
      <c r="M36" s="103">
        <f t="shared" si="51"/>
        <v>5</v>
      </c>
      <c r="N36" s="57">
        <f t="shared" si="4"/>
        <v>47.61904762</v>
      </c>
      <c r="O36" s="103">
        <f t="shared" si="5"/>
        <v>62.5</v>
      </c>
      <c r="P36" s="57">
        <v>6.0</v>
      </c>
      <c r="Q36" s="57">
        <v>4.0</v>
      </c>
      <c r="R36" s="57">
        <v>12.0</v>
      </c>
      <c r="S36" s="103">
        <f t="shared" si="6"/>
        <v>20</v>
      </c>
      <c r="T36" s="103">
        <f t="shared" si="7"/>
        <v>17</v>
      </c>
      <c r="U36" s="103">
        <f t="shared" si="8"/>
        <v>60.60606061</v>
      </c>
      <c r="V36" s="103">
        <f t="shared" si="9"/>
        <v>80.95238095</v>
      </c>
      <c r="W36" s="57">
        <v>7.0</v>
      </c>
      <c r="X36" s="57">
        <v>6.0</v>
      </c>
      <c r="Y36" s="57">
        <v>9.0</v>
      </c>
      <c r="Z36" s="103">
        <f t="shared" si="10"/>
        <v>33</v>
      </c>
      <c r="AA36" s="103">
        <f t="shared" si="11"/>
        <v>26</v>
      </c>
      <c r="AB36" s="103">
        <f t="shared" si="12"/>
        <v>71.73913043</v>
      </c>
      <c r="AC36" s="103">
        <f t="shared" si="13"/>
        <v>86.66666667</v>
      </c>
      <c r="AD36" s="57">
        <v>7.0</v>
      </c>
      <c r="AE36" s="57">
        <v>4.0</v>
      </c>
      <c r="AF36" s="57">
        <v>7.0</v>
      </c>
      <c r="AG36" s="57">
        <f t="shared" si="14"/>
        <v>44</v>
      </c>
      <c r="AH36" s="57">
        <f t="shared" si="15"/>
        <v>33</v>
      </c>
      <c r="AI36" s="57">
        <f t="shared" si="16"/>
        <v>77.19298246</v>
      </c>
      <c r="AJ36" s="103">
        <f t="shared" si="17"/>
        <v>89.18918919</v>
      </c>
      <c r="AK36" s="57">
        <v>8.0</v>
      </c>
      <c r="AL36" s="57">
        <v>3.0</v>
      </c>
      <c r="AM36" s="57">
        <v>4.0</v>
      </c>
      <c r="AN36" s="103">
        <f t="shared" si="18"/>
        <v>55</v>
      </c>
      <c r="AO36" s="103">
        <f t="shared" si="19"/>
        <v>37</v>
      </c>
      <c r="AP36" s="103">
        <f t="shared" si="20"/>
        <v>79.71014493</v>
      </c>
      <c r="AQ36" s="103">
        <f t="shared" si="21"/>
        <v>86.04651163</v>
      </c>
    </row>
    <row r="37">
      <c r="A37" s="68">
        <v>32.0</v>
      </c>
      <c r="B37" s="69" t="s">
        <v>48</v>
      </c>
      <c r="C37" s="57">
        <v>6.0</v>
      </c>
      <c r="D37" s="57">
        <v>2.0</v>
      </c>
      <c r="E37" s="43">
        <f t="shared" si="1"/>
        <v>8</v>
      </c>
      <c r="F37" s="43">
        <v>0.0</v>
      </c>
      <c r="G37" s="47">
        <f t="shared" si="2"/>
        <v>80</v>
      </c>
      <c r="H37" s="43">
        <v>0.0</v>
      </c>
      <c r="I37" s="57">
        <v>7.0</v>
      </c>
      <c r="J37" s="57">
        <v>3.0</v>
      </c>
      <c r="K37" s="57">
        <v>6.0</v>
      </c>
      <c r="L37" s="103">
        <f t="shared" ref="L37:M37" si="52">SUM(I37,C37)</f>
        <v>13</v>
      </c>
      <c r="M37" s="103">
        <f t="shared" si="52"/>
        <v>5</v>
      </c>
      <c r="N37" s="57">
        <f t="shared" si="4"/>
        <v>61.9047619</v>
      </c>
      <c r="O37" s="103">
        <f t="shared" si="5"/>
        <v>62.5</v>
      </c>
      <c r="P37" s="57">
        <v>5.0</v>
      </c>
      <c r="Q37" s="57">
        <v>4.0</v>
      </c>
      <c r="R37" s="57">
        <v>9.0</v>
      </c>
      <c r="S37" s="103">
        <f t="shared" si="6"/>
        <v>22</v>
      </c>
      <c r="T37" s="103">
        <f t="shared" si="7"/>
        <v>14</v>
      </c>
      <c r="U37" s="103">
        <f t="shared" si="8"/>
        <v>66.66666667</v>
      </c>
      <c r="V37" s="103">
        <f t="shared" si="9"/>
        <v>66.66666667</v>
      </c>
      <c r="W37" s="57">
        <v>5.0</v>
      </c>
      <c r="X37" s="57">
        <v>4.0</v>
      </c>
      <c r="Y37" s="57">
        <v>6.0</v>
      </c>
      <c r="Z37" s="103">
        <f t="shared" si="10"/>
        <v>31</v>
      </c>
      <c r="AA37" s="103">
        <f t="shared" si="11"/>
        <v>20</v>
      </c>
      <c r="AB37" s="103">
        <f t="shared" si="12"/>
        <v>67.39130435</v>
      </c>
      <c r="AC37" s="103">
        <f t="shared" si="13"/>
        <v>66.66666667</v>
      </c>
      <c r="AD37" s="57">
        <v>7.0</v>
      </c>
      <c r="AE37" s="57">
        <v>4.0</v>
      </c>
      <c r="AF37" s="57">
        <v>7.0</v>
      </c>
      <c r="AG37" s="57">
        <f t="shared" si="14"/>
        <v>42</v>
      </c>
      <c r="AH37" s="57">
        <f t="shared" si="15"/>
        <v>27</v>
      </c>
      <c r="AI37" s="57">
        <f t="shared" si="16"/>
        <v>73.68421053</v>
      </c>
      <c r="AJ37" s="103">
        <f t="shared" si="17"/>
        <v>72.97297297</v>
      </c>
      <c r="AK37" s="57">
        <v>9.0</v>
      </c>
      <c r="AL37" s="57">
        <v>3.0</v>
      </c>
      <c r="AM37" s="57">
        <v>6.0</v>
      </c>
      <c r="AN37" s="103">
        <f t="shared" si="18"/>
        <v>54</v>
      </c>
      <c r="AO37" s="103">
        <f t="shared" si="19"/>
        <v>33</v>
      </c>
      <c r="AP37" s="103">
        <f t="shared" si="20"/>
        <v>78.26086957</v>
      </c>
      <c r="AQ37" s="103">
        <f t="shared" si="21"/>
        <v>76.74418605</v>
      </c>
    </row>
    <row r="38">
      <c r="A38" s="68">
        <v>33.0</v>
      </c>
      <c r="B38" s="69" t="s">
        <v>49</v>
      </c>
      <c r="C38" s="57">
        <v>2.0</v>
      </c>
      <c r="D38" s="57">
        <v>2.0</v>
      </c>
      <c r="E38" s="43">
        <f t="shared" si="1"/>
        <v>4</v>
      </c>
      <c r="F38" s="43">
        <v>0.0</v>
      </c>
      <c r="G38" s="47">
        <f t="shared" si="2"/>
        <v>40</v>
      </c>
      <c r="H38" s="43">
        <v>0.0</v>
      </c>
      <c r="I38" s="57">
        <v>7.0</v>
      </c>
      <c r="J38" s="57">
        <v>2.0</v>
      </c>
      <c r="K38" s="57">
        <v>7.0</v>
      </c>
      <c r="L38" s="103">
        <f t="shared" ref="L38:M38" si="53">SUM(I38,C38)</f>
        <v>9</v>
      </c>
      <c r="M38" s="103">
        <f t="shared" si="53"/>
        <v>4</v>
      </c>
      <c r="N38" s="57">
        <f t="shared" si="4"/>
        <v>42.85714286</v>
      </c>
      <c r="O38" s="103">
        <f t="shared" si="5"/>
        <v>50</v>
      </c>
      <c r="P38" s="57">
        <v>1.0</v>
      </c>
      <c r="Q38" s="57">
        <v>3.0</v>
      </c>
      <c r="R38" s="57">
        <v>5.0</v>
      </c>
      <c r="S38" s="103">
        <f t="shared" si="6"/>
        <v>13</v>
      </c>
      <c r="T38" s="103">
        <f t="shared" si="7"/>
        <v>9</v>
      </c>
      <c r="U38" s="103">
        <f t="shared" si="8"/>
        <v>39.39393939</v>
      </c>
      <c r="V38" s="103">
        <f t="shared" si="9"/>
        <v>42.85714286</v>
      </c>
      <c r="W38" s="57">
        <v>7.0</v>
      </c>
      <c r="X38" s="57">
        <v>5.0</v>
      </c>
      <c r="Y38" s="57">
        <v>7.0</v>
      </c>
      <c r="Z38" s="103">
        <f t="shared" si="10"/>
        <v>25</v>
      </c>
      <c r="AA38" s="103">
        <f t="shared" si="11"/>
        <v>16</v>
      </c>
      <c r="AB38" s="103">
        <f t="shared" si="12"/>
        <v>54.34782609</v>
      </c>
      <c r="AC38" s="103">
        <f t="shared" si="13"/>
        <v>53.33333333</v>
      </c>
      <c r="AD38" s="57">
        <v>4.0</v>
      </c>
      <c r="AE38" s="57">
        <v>3.0</v>
      </c>
      <c r="AF38" s="57">
        <v>3.0</v>
      </c>
      <c r="AG38" s="57">
        <f t="shared" si="14"/>
        <v>32</v>
      </c>
      <c r="AH38" s="57">
        <f t="shared" si="15"/>
        <v>19</v>
      </c>
      <c r="AI38" s="57">
        <f t="shared" si="16"/>
        <v>56.14035088</v>
      </c>
      <c r="AJ38" s="103">
        <f t="shared" si="17"/>
        <v>51.35135135</v>
      </c>
      <c r="AK38" s="57">
        <v>5.0</v>
      </c>
      <c r="AL38" s="57">
        <v>2.0</v>
      </c>
      <c r="AM38" s="57">
        <v>4.0</v>
      </c>
      <c r="AN38" s="103">
        <f t="shared" si="18"/>
        <v>39</v>
      </c>
      <c r="AO38" s="103">
        <f t="shared" si="19"/>
        <v>23</v>
      </c>
      <c r="AP38" s="103">
        <f t="shared" si="20"/>
        <v>56.52173913</v>
      </c>
      <c r="AQ38" s="103">
        <f t="shared" si="21"/>
        <v>53.48837209</v>
      </c>
    </row>
    <row r="39">
      <c r="A39" s="68">
        <v>34.0</v>
      </c>
      <c r="B39" s="69" t="s">
        <v>50</v>
      </c>
      <c r="C39" s="57">
        <v>7.0</v>
      </c>
      <c r="D39" s="57">
        <v>3.0</v>
      </c>
      <c r="E39" s="43">
        <f t="shared" si="1"/>
        <v>10</v>
      </c>
      <c r="F39" s="43">
        <v>0.0</v>
      </c>
      <c r="G39" s="47">
        <f t="shared" si="2"/>
        <v>100</v>
      </c>
      <c r="H39" s="43">
        <v>0.0</v>
      </c>
      <c r="I39" s="57">
        <v>6.0</v>
      </c>
      <c r="J39" s="57">
        <v>3.0</v>
      </c>
      <c r="K39" s="57">
        <v>8.0</v>
      </c>
      <c r="L39" s="103">
        <f t="shared" ref="L39:M39" si="54">SUM(I39,C39)</f>
        <v>13</v>
      </c>
      <c r="M39" s="103">
        <f t="shared" si="54"/>
        <v>6</v>
      </c>
      <c r="N39" s="57">
        <f t="shared" si="4"/>
        <v>61.9047619</v>
      </c>
      <c r="O39" s="103">
        <f t="shared" si="5"/>
        <v>75</v>
      </c>
      <c r="P39" s="57">
        <v>5.0</v>
      </c>
      <c r="Q39" s="57">
        <v>4.0</v>
      </c>
      <c r="R39" s="57">
        <v>11.0</v>
      </c>
      <c r="S39" s="103">
        <f t="shared" si="6"/>
        <v>22</v>
      </c>
      <c r="T39" s="103">
        <f t="shared" si="7"/>
        <v>17</v>
      </c>
      <c r="U39" s="103">
        <f t="shared" si="8"/>
        <v>66.66666667</v>
      </c>
      <c r="V39" s="103">
        <f t="shared" si="9"/>
        <v>80.95238095</v>
      </c>
      <c r="W39" s="57">
        <v>6.0</v>
      </c>
      <c r="X39" s="57">
        <v>5.0</v>
      </c>
      <c r="Y39" s="57">
        <v>7.0</v>
      </c>
      <c r="Z39" s="103">
        <f t="shared" si="10"/>
        <v>33</v>
      </c>
      <c r="AA39" s="103">
        <f t="shared" si="11"/>
        <v>24</v>
      </c>
      <c r="AB39" s="103">
        <f t="shared" si="12"/>
        <v>71.73913043</v>
      </c>
      <c r="AC39" s="103">
        <f t="shared" si="13"/>
        <v>80</v>
      </c>
      <c r="AD39" s="57">
        <v>6.0</v>
      </c>
      <c r="AE39" s="57">
        <v>3.0</v>
      </c>
      <c r="AF39" s="57">
        <v>7.0</v>
      </c>
      <c r="AG39" s="57">
        <f t="shared" si="14"/>
        <v>42</v>
      </c>
      <c r="AH39" s="57">
        <f t="shared" si="15"/>
        <v>31</v>
      </c>
      <c r="AI39" s="57">
        <f t="shared" si="16"/>
        <v>73.68421053</v>
      </c>
      <c r="AJ39" s="103">
        <f t="shared" si="17"/>
        <v>83.78378378</v>
      </c>
      <c r="AK39" s="57">
        <v>7.0</v>
      </c>
      <c r="AL39" s="57">
        <v>3.0</v>
      </c>
      <c r="AM39" s="57">
        <v>4.0</v>
      </c>
      <c r="AN39" s="103">
        <f t="shared" si="18"/>
        <v>52</v>
      </c>
      <c r="AO39" s="103">
        <f t="shared" si="19"/>
        <v>35</v>
      </c>
      <c r="AP39" s="103">
        <f t="shared" si="20"/>
        <v>75.36231884</v>
      </c>
      <c r="AQ39" s="103">
        <f t="shared" si="21"/>
        <v>81.39534884</v>
      </c>
    </row>
    <row r="40">
      <c r="A40" s="68">
        <v>35.0</v>
      </c>
      <c r="B40" s="69" t="s">
        <v>51</v>
      </c>
      <c r="C40" s="57">
        <v>5.0</v>
      </c>
      <c r="D40" s="57">
        <v>3.0</v>
      </c>
      <c r="E40" s="43">
        <f t="shared" si="1"/>
        <v>8</v>
      </c>
      <c r="F40" s="43">
        <v>0.0</v>
      </c>
      <c r="G40" s="47">
        <f t="shared" si="2"/>
        <v>80</v>
      </c>
      <c r="H40" s="43">
        <v>0.0</v>
      </c>
      <c r="I40" s="57">
        <v>7.0</v>
      </c>
      <c r="J40" s="57">
        <v>3.0</v>
      </c>
      <c r="K40" s="57">
        <v>8.0</v>
      </c>
      <c r="L40" s="103">
        <f t="shared" ref="L40:M40" si="55">SUM(I40,C40)</f>
        <v>12</v>
      </c>
      <c r="M40" s="103">
        <f t="shared" si="55"/>
        <v>6</v>
      </c>
      <c r="N40" s="57">
        <f t="shared" si="4"/>
        <v>57.14285714</v>
      </c>
      <c r="O40" s="103">
        <f t="shared" si="5"/>
        <v>75</v>
      </c>
      <c r="P40" s="57">
        <v>6.0</v>
      </c>
      <c r="Q40" s="57">
        <v>3.0</v>
      </c>
      <c r="R40" s="57">
        <v>12.0</v>
      </c>
      <c r="S40" s="103">
        <f t="shared" si="6"/>
        <v>21</v>
      </c>
      <c r="T40" s="103">
        <f t="shared" si="7"/>
        <v>18</v>
      </c>
      <c r="U40" s="103">
        <f t="shared" si="8"/>
        <v>63.63636364</v>
      </c>
      <c r="V40" s="103">
        <f t="shared" si="9"/>
        <v>85.71428571</v>
      </c>
      <c r="W40" s="57">
        <v>3.0</v>
      </c>
      <c r="X40" s="57">
        <v>0.0</v>
      </c>
      <c r="Y40" s="57">
        <v>5.0</v>
      </c>
      <c r="Z40" s="103">
        <f t="shared" si="10"/>
        <v>24</v>
      </c>
      <c r="AA40" s="103">
        <f t="shared" si="11"/>
        <v>23</v>
      </c>
      <c r="AB40" s="103">
        <f t="shared" si="12"/>
        <v>52.17391304</v>
      </c>
      <c r="AC40" s="103">
        <f t="shared" si="13"/>
        <v>76.66666667</v>
      </c>
      <c r="AD40" s="57">
        <v>0.0</v>
      </c>
      <c r="AE40" s="57">
        <v>0.0</v>
      </c>
      <c r="AF40" s="57">
        <v>0.0</v>
      </c>
      <c r="AG40" s="57">
        <f t="shared" si="14"/>
        <v>24</v>
      </c>
      <c r="AH40" s="57">
        <f t="shared" si="15"/>
        <v>23</v>
      </c>
      <c r="AI40" s="57">
        <f t="shared" si="16"/>
        <v>42.10526316</v>
      </c>
      <c r="AJ40" s="103">
        <f t="shared" si="17"/>
        <v>62.16216216</v>
      </c>
      <c r="AK40" s="57">
        <v>2.0</v>
      </c>
      <c r="AL40" s="57">
        <v>1.0</v>
      </c>
      <c r="AM40" s="57">
        <v>2.0</v>
      </c>
      <c r="AN40" s="103">
        <f t="shared" si="18"/>
        <v>27</v>
      </c>
      <c r="AO40" s="103">
        <f t="shared" si="19"/>
        <v>25</v>
      </c>
      <c r="AP40" s="103">
        <f t="shared" si="20"/>
        <v>39.13043478</v>
      </c>
      <c r="AQ40" s="103">
        <f t="shared" si="21"/>
        <v>58.13953488</v>
      </c>
    </row>
    <row r="41">
      <c r="A41" s="57">
        <v>36.0</v>
      </c>
      <c r="B41" s="57" t="s">
        <v>76</v>
      </c>
      <c r="C41" s="103"/>
      <c r="D41" s="103"/>
      <c r="E41" s="43">
        <f t="shared" si="1"/>
        <v>0</v>
      </c>
      <c r="F41" s="43">
        <v>0.0</v>
      </c>
      <c r="G41" s="47">
        <f t="shared" si="2"/>
        <v>0</v>
      </c>
      <c r="H41" s="43">
        <v>0.0</v>
      </c>
      <c r="I41" s="57">
        <v>6.0</v>
      </c>
      <c r="J41" s="103"/>
      <c r="K41" s="57">
        <v>8.0</v>
      </c>
      <c r="L41" s="103">
        <f t="shared" ref="L41:M41" si="56">SUM(I41,C41)</f>
        <v>6</v>
      </c>
      <c r="M41" s="103">
        <f t="shared" si="56"/>
        <v>0</v>
      </c>
      <c r="N41" s="57">
        <f t="shared" si="4"/>
        <v>28.57142857</v>
      </c>
      <c r="O41" s="103">
        <f t="shared" si="5"/>
        <v>0</v>
      </c>
      <c r="P41" s="57">
        <v>5.0</v>
      </c>
      <c r="Q41" s="57">
        <v>5.0</v>
      </c>
      <c r="R41" s="57">
        <v>10.0</v>
      </c>
      <c r="S41" s="103">
        <f t="shared" si="6"/>
        <v>16</v>
      </c>
      <c r="T41" s="103">
        <f t="shared" si="7"/>
        <v>10</v>
      </c>
      <c r="U41" s="103">
        <f t="shared" si="8"/>
        <v>48.48484848</v>
      </c>
      <c r="V41" s="103">
        <f t="shared" si="9"/>
        <v>47.61904762</v>
      </c>
      <c r="W41" s="57">
        <v>5.0</v>
      </c>
      <c r="X41" s="57">
        <v>6.0</v>
      </c>
      <c r="Y41" s="57">
        <v>6.0</v>
      </c>
      <c r="Z41" s="103">
        <f t="shared" si="10"/>
        <v>27</v>
      </c>
      <c r="AA41" s="103">
        <f t="shared" si="11"/>
        <v>16</v>
      </c>
      <c r="AB41" s="103">
        <f t="shared" si="12"/>
        <v>58.69565217</v>
      </c>
      <c r="AC41" s="103">
        <f t="shared" si="13"/>
        <v>53.33333333</v>
      </c>
      <c r="AD41" s="57">
        <v>0.0</v>
      </c>
      <c r="AE41" s="57">
        <v>0.0</v>
      </c>
      <c r="AF41" s="57">
        <v>0.0</v>
      </c>
      <c r="AG41" s="57">
        <f t="shared" si="14"/>
        <v>27</v>
      </c>
      <c r="AH41" s="57">
        <f t="shared" si="15"/>
        <v>16</v>
      </c>
      <c r="AI41" s="57">
        <f t="shared" si="16"/>
        <v>47.36842105</v>
      </c>
      <c r="AJ41" s="103">
        <f t="shared" si="17"/>
        <v>43.24324324</v>
      </c>
      <c r="AK41" s="57">
        <v>0.0</v>
      </c>
      <c r="AL41" s="57">
        <v>0.0</v>
      </c>
      <c r="AM41" s="57">
        <v>0.0</v>
      </c>
      <c r="AN41" s="103">
        <f t="shared" si="18"/>
        <v>27</v>
      </c>
      <c r="AO41" s="103">
        <f t="shared" si="19"/>
        <v>16</v>
      </c>
      <c r="AP41" s="103">
        <f t="shared" si="20"/>
        <v>39.13043478</v>
      </c>
      <c r="AQ41" s="103">
        <f t="shared" si="21"/>
        <v>37.20930233</v>
      </c>
    </row>
    <row r="42">
      <c r="AI42" s="57">
        <f t="shared" si="16"/>
        <v>0</v>
      </c>
    </row>
  </sheetData>
  <mergeCells count="7">
    <mergeCell ref="C3:H3"/>
    <mergeCell ref="I3:O3"/>
    <mergeCell ref="P3:V3"/>
    <mergeCell ref="W3:AC3"/>
    <mergeCell ref="AD3:AJ3"/>
    <mergeCell ref="AK3:AQ3"/>
    <mergeCell ref="AR3:AY3"/>
  </mergeCells>
  <hyperlinks>
    <hyperlink r:id="rId1" ref="A3"/>
  </hyperlinks>
  <drawing r:id="rId2"/>
</worksheet>
</file>